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115204EB-FD31-495A-94C4-E542B40C1FC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áficos (2)" sheetId="13" state="hidden" r:id="rId1"/>
    <sheet name="Gráficos" sheetId="12" r:id="rId2"/>
    <sheet name="Valores Cuota Diarios" sheetId="3" r:id="rId3"/>
    <sheet name="Var. CPD %" sheetId="11" state="hidden" r:id="rId4"/>
  </sheets>
  <definedNames>
    <definedName name="_xlnm._FilterDatabase" localSheetId="2" hidden="1">'Valores Cuota Diarios'!$B$2:$S$2</definedName>
    <definedName name="_xlnm.Print_Area" localSheetId="1">Gráficos!$A$1:$AA$44</definedName>
    <definedName name="_xlnm.Print_Area" localSheetId="0">'Gráficos (2)'!$A$1:$AA$44</definedName>
    <definedName name="_xlnm.Print_Area" localSheetId="2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74" i="3" l="1"/>
  <c r="B2573" i="3" l="1"/>
  <c r="B2572" i="3" l="1"/>
  <c r="B2571" i="3"/>
  <c r="B2568" i="3" l="1"/>
  <c r="B2569" i="3" s="1"/>
  <c r="B2570" i="3" s="1"/>
  <c r="B2566" i="3"/>
  <c r="B2567" i="3" s="1"/>
  <c r="B36" i="13" l="1"/>
  <c r="L33" i="13"/>
  <c r="K33" i="13"/>
  <c r="J33" i="13"/>
  <c r="E33" i="13"/>
  <c r="D33" i="13"/>
  <c r="C33" i="13"/>
  <c r="T32" i="13"/>
  <c r="S32" i="13"/>
  <c r="R32" i="13"/>
  <c r="Q32" i="13"/>
  <c r="M32" i="13"/>
  <c r="L32" i="13"/>
  <c r="K32" i="13"/>
  <c r="J32" i="13"/>
  <c r="F32" i="13"/>
  <c r="E32" i="13"/>
  <c r="D32" i="13"/>
  <c r="C32" i="13"/>
  <c r="T31" i="13"/>
  <c r="S31" i="13"/>
  <c r="R31" i="13"/>
  <c r="Q31" i="13"/>
  <c r="M31" i="13"/>
  <c r="L31" i="13"/>
  <c r="K31" i="13"/>
  <c r="J31" i="13"/>
  <c r="F31" i="13"/>
  <c r="E31" i="13"/>
  <c r="D31" i="13"/>
  <c r="C31" i="13"/>
  <c r="Z30" i="13"/>
  <c r="Y30" i="13"/>
  <c r="T30" i="13"/>
  <c r="S30" i="13"/>
  <c r="R30" i="13"/>
  <c r="Q30" i="13"/>
  <c r="M30" i="13"/>
  <c r="L30" i="13"/>
  <c r="K30" i="13"/>
  <c r="J30" i="13"/>
  <c r="F30" i="13"/>
  <c r="E30" i="13"/>
  <c r="D30" i="13"/>
  <c r="C30" i="13"/>
  <c r="Z29" i="13"/>
  <c r="T29" i="13"/>
  <c r="S29" i="13"/>
  <c r="R29" i="13"/>
  <c r="Q29" i="13"/>
  <c r="M29" i="13"/>
  <c r="L29" i="13"/>
  <c r="K29" i="13"/>
  <c r="J29" i="13"/>
  <c r="F29" i="13"/>
  <c r="E29" i="13"/>
  <c r="D29" i="13"/>
  <c r="C29" i="13"/>
  <c r="Z28" i="13"/>
  <c r="Y28" i="13"/>
  <c r="T28" i="13"/>
  <c r="S28" i="13"/>
  <c r="R28" i="13"/>
  <c r="Q28" i="13"/>
  <c r="M28" i="13"/>
  <c r="L28" i="13"/>
  <c r="K28" i="13"/>
  <c r="J28" i="13"/>
  <c r="F28" i="13"/>
  <c r="E28" i="13"/>
  <c r="D28" i="13"/>
  <c r="C28" i="13"/>
  <c r="Q27" i="13"/>
  <c r="A27" i="13"/>
  <c r="L34" i="13" s="1"/>
  <c r="B2565" i="3"/>
  <c r="B2559" i="3"/>
  <c r="B2560" i="3" s="1"/>
  <c r="B2561" i="3" s="1"/>
  <c r="B2562" i="3" s="1"/>
  <c r="B2563" i="3" s="1"/>
  <c r="B2564" i="3" s="1"/>
  <c r="B2554" i="3"/>
  <c r="B2555" i="3" s="1"/>
  <c r="B2556" i="3" s="1"/>
  <c r="B2557" i="3" s="1"/>
  <c r="B2558" i="3" s="1"/>
  <c r="E34" i="13" l="1"/>
  <c r="R34" i="13"/>
  <c r="F34" i="13"/>
  <c r="S34" i="13"/>
  <c r="D34" i="13"/>
  <c r="M34" i="13"/>
  <c r="B27" i="13"/>
  <c r="J27" i="13"/>
  <c r="R27" i="13"/>
  <c r="C27" i="13"/>
  <c r="K27" i="13"/>
  <c r="S27" i="13"/>
  <c r="D27" i="13"/>
  <c r="L27" i="13"/>
  <c r="T27" i="13"/>
  <c r="J34" i="13"/>
  <c r="T34" i="13"/>
  <c r="I27" i="13"/>
  <c r="E27" i="13"/>
  <c r="M27" i="13"/>
  <c r="W27" i="13"/>
  <c r="K34" i="13"/>
  <c r="Z34" i="13"/>
  <c r="F27" i="13"/>
  <c r="P27" i="13"/>
  <c r="Z27" i="13"/>
  <c r="C34" i="13"/>
  <c r="B2552" i="3"/>
  <c r="B2553" i="3" s="1"/>
  <c r="B2546" i="3"/>
  <c r="B2547" i="3" s="1"/>
  <c r="B2548" i="3" s="1"/>
  <c r="B2549" i="3" s="1"/>
  <c r="B2550" i="3" s="1"/>
  <c r="B2551" i="3" s="1"/>
  <c r="B2545" i="3" l="1"/>
  <c r="B2541" i="3" l="1"/>
  <c r="B2542" i="3" s="1"/>
  <c r="B2543" i="3" s="1"/>
  <c r="B2544" i="3" s="1"/>
  <c r="B2539" i="3" l="1"/>
  <c r="B2540" i="3" s="1"/>
  <c r="B2519" i="3" l="1"/>
  <c r="B2520" i="3" s="1"/>
  <c r="B2521" i="3" s="1"/>
  <c r="B2522" i="3" s="1"/>
  <c r="B2523" i="3" s="1"/>
  <c r="B2524" i="3" s="1"/>
  <c r="B2525" i="3" s="1"/>
  <c r="B2526" i="3" s="1"/>
  <c r="B2527" i="3" s="1"/>
  <c r="B2528" i="3" s="1"/>
  <c r="B2529" i="3" s="1"/>
  <c r="B2530" i="3" s="1"/>
  <c r="B2531" i="3" s="1"/>
  <c r="B2532" i="3" s="1"/>
  <c r="B2533" i="3" s="1"/>
  <c r="B2534" i="3" s="1"/>
  <c r="B2535" i="3" s="1"/>
  <c r="B2536" i="3" s="1"/>
  <c r="B2537" i="3" s="1"/>
  <c r="B2538" i="3" s="1"/>
  <c r="Y30" i="12" l="1"/>
  <c r="L33" i="12"/>
  <c r="K33" i="12"/>
  <c r="J33" i="12"/>
  <c r="E33" i="12"/>
  <c r="D33" i="12"/>
  <c r="C33" i="12"/>
  <c r="B36" i="12" l="1"/>
  <c r="Q32" i="12" l="1"/>
  <c r="Q31" i="12"/>
  <c r="Q28" i="12"/>
  <c r="Q27" i="12"/>
  <c r="Z30" i="12"/>
  <c r="T32" i="12"/>
  <c r="S32" i="12"/>
  <c r="R32" i="12"/>
  <c r="T31" i="12"/>
  <c r="S31" i="12"/>
  <c r="R31" i="12"/>
  <c r="T30" i="12"/>
  <c r="S30" i="12"/>
  <c r="R30" i="12"/>
  <c r="Q30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E32" i="12"/>
  <c r="D32" i="12"/>
  <c r="C32" i="12"/>
  <c r="F31" i="12"/>
  <c r="E31" i="12"/>
  <c r="D31" i="12"/>
  <c r="C31" i="12"/>
  <c r="F30" i="12"/>
  <c r="E30" i="12"/>
  <c r="D30" i="12"/>
  <c r="C30" i="12"/>
  <c r="M32" i="12" l="1"/>
  <c r="B2017" i="3"/>
  <c r="E12" i="11"/>
  <c r="E11" i="11"/>
  <c r="E10" i="11"/>
  <c r="E9" i="11"/>
  <c r="F13" i="11"/>
  <c r="E13" i="11"/>
  <c r="F12" i="11"/>
  <c r="F11" i="11"/>
  <c r="F10" i="11"/>
  <c r="F9" i="11"/>
  <c r="Q29" i="12" l="1"/>
  <c r="C29" i="12"/>
  <c r="Z29" i="12"/>
  <c r="D29" i="12"/>
  <c r="T29" i="12"/>
  <c r="L29" i="12"/>
  <c r="J29" i="12"/>
  <c r="E29" i="12"/>
  <c r="K29" i="12"/>
  <c r="M29" i="12"/>
  <c r="S29" i="12"/>
  <c r="R29" i="12"/>
  <c r="F29" i="12"/>
  <c r="B2018" i="3"/>
  <c r="B2019" i="3" s="1"/>
  <c r="B2020" i="3" s="1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  <c r="B2482" i="3" s="1"/>
  <c r="B2483" i="3" s="1"/>
  <c r="B2484" i="3" s="1"/>
  <c r="B2485" i="3" s="1"/>
  <c r="B2486" i="3" s="1"/>
  <c r="B2487" i="3" s="1"/>
  <c r="B2488" i="3" s="1"/>
  <c r="B2489" i="3" s="1"/>
  <c r="B2490" i="3" s="1"/>
  <c r="B2491" i="3" s="1"/>
  <c r="B2492" i="3" s="1"/>
  <c r="B2493" i="3" s="1"/>
  <c r="B2494" i="3" s="1"/>
  <c r="B2495" i="3" s="1"/>
  <c r="B2496" i="3" s="1"/>
  <c r="B2497" i="3" s="1"/>
  <c r="B2498" i="3" s="1"/>
  <c r="B2499" i="3" s="1"/>
  <c r="B2500" i="3" s="1"/>
  <c r="B2501" i="3" s="1"/>
  <c r="B2502" i="3" s="1"/>
  <c r="B2503" i="3" s="1"/>
  <c r="B2504" i="3" s="1"/>
  <c r="B2505" i="3" s="1"/>
  <c r="B2506" i="3" s="1"/>
  <c r="B2507" i="3" s="1"/>
  <c r="B2508" i="3" s="1"/>
  <c r="B2509" i="3" s="1"/>
  <c r="B2510" i="3" s="1"/>
  <c r="B2511" i="3" s="1"/>
  <c r="B2512" i="3" s="1"/>
  <c r="B2513" i="3" s="1"/>
  <c r="B2514" i="3" s="1"/>
  <c r="B2515" i="3" s="1"/>
  <c r="B2516" i="3" s="1"/>
  <c r="B2517" i="3" s="1"/>
  <c r="B2518" i="3" s="1"/>
  <c r="A27" i="12" s="1"/>
  <c r="Z34" i="12" l="1"/>
  <c r="T34" i="12"/>
  <c r="R34" i="12"/>
  <c r="S34" i="12"/>
  <c r="T28" i="12"/>
  <c r="K28" i="12"/>
  <c r="R28" i="12"/>
  <c r="C28" i="12"/>
  <c r="J28" i="12"/>
  <c r="D28" i="12"/>
  <c r="Y28" i="12"/>
  <c r="Z28" i="12"/>
  <c r="M28" i="12"/>
  <c r="L28" i="12"/>
  <c r="F28" i="12"/>
  <c r="S28" i="12"/>
  <c r="E28" i="12"/>
  <c r="K34" i="12" l="1"/>
  <c r="J34" i="12"/>
  <c r="L34" i="12"/>
  <c r="E34" i="12"/>
  <c r="D34" i="12"/>
  <c r="C34" i="12"/>
  <c r="B27" i="12"/>
  <c r="M27" i="12"/>
  <c r="I27" i="12"/>
  <c r="P27" i="12"/>
  <c r="W27" i="12"/>
  <c r="F34" i="12"/>
  <c r="F27" i="12"/>
  <c r="Z27" i="12"/>
  <c r="T27" i="12"/>
  <c r="S27" i="12"/>
  <c r="J27" i="12"/>
  <c r="M34" i="12"/>
  <c r="R27" i="12"/>
  <c r="C27" i="12"/>
  <c r="E27" i="12"/>
  <c r="K27" i="12"/>
  <c r="L27" i="12"/>
  <c r="D27" i="12"/>
</calcChain>
</file>

<file path=xl/sharedStrings.xml><?xml version="1.0" encoding="utf-8"?>
<sst xmlns="http://schemas.openxmlformats.org/spreadsheetml/2006/main" count="190" uniqueCount="37">
  <si>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</si>
  <si>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</si>
  <si>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</si>
  <si>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</si>
  <si>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</si>
  <si>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</si>
  <si>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</si>
  <si>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</si>
  <si>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</si>
  <si>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</si>
  <si>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</si>
  <si>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</si>
  <si>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</si>
  <si>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</si>
  <si>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</si>
  <si>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</si>
  <si>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</si>
  <si>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</si>
  <si>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</si>
  <si>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</si>
  <si>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</si>
  <si>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</si>
  <si>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</si>
  <si>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</si>
  <si>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</si>
  <si>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</si>
  <si>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</si>
  <si>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</si>
  <si>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</si>
  <si>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</si>
  <si>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</si>
  <si>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</si>
  <si>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</si>
  <si>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</si>
  <si>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</si>
  <si>
    <t/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</si>
  <si>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el año 2023 y 2025 hubo periodos de tiempo sin cuotas en la serie A del fondo Faro Capiral Corto Plazo Dólares FMIV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</si>
</sst>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1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 readingOrder="1"/>
    </xf>
    <xf numFmtId="9" fontId="33" fillId="38" borderId="10" xfId="0" quotePrefix="1" applyNumberFormat="1" applyFont="1" applyFill="1" applyBorder="1" applyAlignment="1">
      <alignment horizontal="center" vertical="center" wrapText="1" readingOrder="1"/>
    </xf>
    <xf numFmtId="9" fontId="33" fillId="0" borderId="10" xfId="0" quotePrefix="1" applyNumberFormat="1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top" wrapText="1"/>
    </xf>
    <xf numFmtId="170" fontId="30" fillId="0" borderId="18" xfId="0" applyFont="1" applyBorder="1" applyAlignment="1">
      <alignment horizontal="center" vertical="center" wrapText="1" readingOrder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C-418A-9106-FBEA4F482D9E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C-418A-9106-FBEA4F482D9E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C-418A-9106-FBEA4F482D9E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5C-418A-9106-FBEA4F48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A-4495-B9B7-2C80BFBED47E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A-4495-B9B7-2C80BFBED47E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A-4495-B9B7-2C80BFBED47E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A-4495-B9B7-2C80BFBE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1-4671-9BEA-D146BDEF86A9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1-4671-9BEA-D146BDEF86A9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1-4671-9BEA-D146BDE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B-4D00-8EEA-DD538CBE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 Cuota: Faro Capital Deuda Global FMIV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y Fondo de Fondos 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Diarios'!$P$3:$P$2564</c:f>
              <c:numCache>
                <c:formatCode>#,##0.00</c:formatCode>
                <c:ptCount val="256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  <c:pt idx="2492">
                  <c:v>99.33946346935393</c:v>
                </c:pt>
                <c:pt idx="2493">
                  <c:v>99.60098807246348</c:v>
                </c:pt>
                <c:pt idx="2494">
                  <c:v>100.20130161238967</c:v>
                </c:pt>
                <c:pt idx="2495">
                  <c:v>100.30449105364923</c:v>
                </c:pt>
                <c:pt idx="2496">
                  <c:v>100.30363846721247</c:v>
                </c:pt>
                <c:pt idx="2497">
                  <c:v>100.30278588077566</c:v>
                </c:pt>
                <c:pt idx="2498">
                  <c:v>100.51547272593102</c:v>
                </c:pt>
                <c:pt idx="2499">
                  <c:v>100.60879232057941</c:v>
                </c:pt>
                <c:pt idx="2500">
                  <c:v>100.45670311159014</c:v>
                </c:pt>
                <c:pt idx="2501">
                  <c:v>100.35393959573773</c:v>
                </c:pt>
                <c:pt idx="2502">
                  <c:v>100.10153281559178</c:v>
                </c:pt>
                <c:pt idx="2503">
                  <c:v>100.10299229178753</c:v>
                </c:pt>
                <c:pt idx="2504">
                  <c:v>100.1044518429117</c:v>
                </c:pt>
                <c:pt idx="2505">
                  <c:v>99.990302997186447</c:v>
                </c:pt>
                <c:pt idx="2506">
                  <c:v>100.04212844244788</c:v>
                </c:pt>
                <c:pt idx="2507">
                  <c:v>100.28927886932753</c:v>
                </c:pt>
                <c:pt idx="2508">
                  <c:v>100.21493306492785</c:v>
                </c:pt>
                <c:pt idx="2509">
                  <c:v>100.21088249939052</c:v>
                </c:pt>
                <c:pt idx="2510">
                  <c:v>100.21243491081908</c:v>
                </c:pt>
                <c:pt idx="2511">
                  <c:v>100.21398573484608</c:v>
                </c:pt>
                <c:pt idx="2512">
                  <c:v>100.19468869586623</c:v>
                </c:pt>
                <c:pt idx="2513">
                  <c:v>100.4596061079161</c:v>
                </c:pt>
                <c:pt idx="2514">
                  <c:v>100.4139230898388</c:v>
                </c:pt>
                <c:pt idx="2515">
                  <c:v>100.5620294360463</c:v>
                </c:pt>
                <c:pt idx="2516">
                  <c:v>100.60297473538513</c:v>
                </c:pt>
                <c:pt idx="2517">
                  <c:v>100.60342081368765</c:v>
                </c:pt>
                <c:pt idx="2518">
                  <c:v>100.60386858488697</c:v>
                </c:pt>
                <c:pt idx="2519">
                  <c:v>100.60292902717197</c:v>
                </c:pt>
                <c:pt idx="2520">
                  <c:v>100.69543398612694</c:v>
                </c:pt>
                <c:pt idx="2521">
                  <c:v>100.5728225507696</c:v>
                </c:pt>
                <c:pt idx="2522">
                  <c:v>100.51471979380581</c:v>
                </c:pt>
                <c:pt idx="2523">
                  <c:v>100.59438328420755</c:v>
                </c:pt>
                <c:pt idx="2524">
                  <c:v>100.59495632976885</c:v>
                </c:pt>
                <c:pt idx="2525">
                  <c:v>100.59552260374302</c:v>
                </c:pt>
                <c:pt idx="2526">
                  <c:v>100.65227527552177</c:v>
                </c:pt>
                <c:pt idx="2527">
                  <c:v>100.93596922564737</c:v>
                </c:pt>
                <c:pt idx="2528">
                  <c:v>100.835218126176</c:v>
                </c:pt>
                <c:pt idx="2529">
                  <c:v>101.03517668966754</c:v>
                </c:pt>
                <c:pt idx="2530">
                  <c:v>101.05859750992187</c:v>
                </c:pt>
                <c:pt idx="2531">
                  <c:v>101.05485337401602</c:v>
                </c:pt>
                <c:pt idx="2532">
                  <c:v>101.05580818500303</c:v>
                </c:pt>
                <c:pt idx="2533">
                  <c:v>101.04811054952353</c:v>
                </c:pt>
                <c:pt idx="2534">
                  <c:v>101.17961535572942</c:v>
                </c:pt>
                <c:pt idx="2535">
                  <c:v>101.34617707189591</c:v>
                </c:pt>
                <c:pt idx="2536">
                  <c:v>101.45815855456803</c:v>
                </c:pt>
                <c:pt idx="2537">
                  <c:v>101.34713723687251</c:v>
                </c:pt>
                <c:pt idx="2538">
                  <c:v>101.34816264281712</c:v>
                </c:pt>
                <c:pt idx="2539">
                  <c:v>101.3491673322775</c:v>
                </c:pt>
                <c:pt idx="2540">
                  <c:v>101.31363941787079</c:v>
                </c:pt>
                <c:pt idx="2541">
                  <c:v>101.42267155597499</c:v>
                </c:pt>
                <c:pt idx="2542">
                  <c:v>101.65378727204563</c:v>
                </c:pt>
                <c:pt idx="2543">
                  <c:v>101.95734919286542</c:v>
                </c:pt>
                <c:pt idx="2544">
                  <c:v>101.88875318668349</c:v>
                </c:pt>
                <c:pt idx="2545">
                  <c:v>101.88983787037579</c:v>
                </c:pt>
                <c:pt idx="2546">
                  <c:v>101.89091779250668</c:v>
                </c:pt>
                <c:pt idx="2547">
                  <c:v>101.90657380646778</c:v>
                </c:pt>
                <c:pt idx="2548">
                  <c:v>101.86934030075911</c:v>
                </c:pt>
                <c:pt idx="2549">
                  <c:v>101.91381614139321</c:v>
                </c:pt>
                <c:pt idx="2550">
                  <c:v>101.90920123606136</c:v>
                </c:pt>
                <c:pt idx="2551">
                  <c:v>101.93378136844272</c:v>
                </c:pt>
                <c:pt idx="2552">
                  <c:v>101.93501842210061</c:v>
                </c:pt>
                <c:pt idx="2553">
                  <c:v>101.93617738615114</c:v>
                </c:pt>
                <c:pt idx="2554">
                  <c:v>102.0868836621477</c:v>
                </c:pt>
                <c:pt idx="2555">
                  <c:v>102.26777633294587</c:v>
                </c:pt>
                <c:pt idx="2556">
                  <c:v>102.40137812799625</c:v>
                </c:pt>
                <c:pt idx="2557">
                  <c:v>102.47950201858698</c:v>
                </c:pt>
                <c:pt idx="2558">
                  <c:v>102.60211160885591</c:v>
                </c:pt>
                <c:pt idx="2559">
                  <c:v>102.6032115362727</c:v>
                </c:pt>
                <c:pt idx="2560">
                  <c:v>102.60436109209043</c:v>
                </c:pt>
                <c:pt idx="2561">
                  <c:v>102.79775993208781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Diarios'!$E$3:$E$2559</c:f>
              <c:numCache>
                <c:formatCode>#,##0.00</c:formatCode>
                <c:ptCount val="2557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  <c:pt idx="2492">
                  <c:v>102.71924289037754</c:v>
                </c:pt>
                <c:pt idx="2493">
                  <c:v>102.99048271556343</c:v>
                </c:pt>
                <c:pt idx="2494">
                  <c:v>103.61235621689855</c:v>
                </c:pt>
                <c:pt idx="2495">
                  <c:v>103.71972633761519</c:v>
                </c:pt>
                <c:pt idx="2496">
                  <c:v>103.71941672491552</c:v>
                </c:pt>
                <c:pt idx="2497">
                  <c:v>103.71910755623269</c:v>
                </c:pt>
                <c:pt idx="2498">
                  <c:v>103.94002629679227</c:v>
                </c:pt>
                <c:pt idx="2499">
                  <c:v>104.03718109851476</c:v>
                </c:pt>
                <c:pt idx="2500">
                  <c:v>103.88033764269453</c:v>
                </c:pt>
                <c:pt idx="2501">
                  <c:v>103.77454220054659</c:v>
                </c:pt>
                <c:pt idx="2502">
                  <c:v>103.51387259528519</c:v>
                </c:pt>
                <c:pt idx="2503">
                  <c:v>103.51594292329298</c:v>
                </c:pt>
                <c:pt idx="2504">
                  <c:v>103.51801396779753</c:v>
                </c:pt>
                <c:pt idx="2505">
                  <c:v>103.40043560567412</c:v>
                </c:pt>
                <c:pt idx="2506">
                  <c:v>103.45464364658737</c:v>
                </c:pt>
                <c:pt idx="2507">
                  <c:v>103.71103776226524</c:v>
                </c:pt>
                <c:pt idx="2508">
                  <c:v>103.63464295869598</c:v>
                </c:pt>
                <c:pt idx="2509">
                  <c:v>103.63101207630419</c:v>
                </c:pt>
                <c:pt idx="2510">
                  <c:v>103.63313688563775</c:v>
                </c:pt>
                <c:pt idx="2511">
                  <c:v>103.63526155658855</c:v>
                </c:pt>
                <c:pt idx="2512">
                  <c:v>103.6162847462321</c:v>
                </c:pt>
                <c:pt idx="2513">
                  <c:v>103.89107233438223</c:v>
                </c:pt>
                <c:pt idx="2514">
                  <c:v>103.84435725997251</c:v>
                </c:pt>
                <c:pt idx="2515">
                  <c:v>103.99823260316698</c:v>
                </c:pt>
                <c:pt idx="2516">
                  <c:v>104.04129909453697</c:v>
                </c:pt>
                <c:pt idx="2517">
                  <c:v>104.04238211237657</c:v>
                </c:pt>
                <c:pt idx="2518">
                  <c:v>104.04346586229956</c:v>
                </c:pt>
                <c:pt idx="2519">
                  <c:v>104.04311230664185</c:v>
                </c:pt>
                <c:pt idx="2520">
                  <c:v>104.13962971513182</c:v>
                </c:pt>
                <c:pt idx="2521">
                  <c:v>104.01314156204093</c:v>
                </c:pt>
                <c:pt idx="2522">
                  <c:v>103.95352816684031</c:v>
                </c:pt>
                <c:pt idx="2523">
                  <c:v>104.03673189064801</c:v>
                </c:pt>
                <c:pt idx="2524">
                  <c:v>104.03794584799476</c:v>
                </c:pt>
                <c:pt idx="2525">
                  <c:v>104.039153072958</c:v>
                </c:pt>
                <c:pt idx="2526">
                  <c:v>104.09860627681732</c:v>
                </c:pt>
                <c:pt idx="2527">
                  <c:v>104.39332058581439</c:v>
                </c:pt>
                <c:pt idx="2528">
                  <c:v>104.2899975099062</c:v>
                </c:pt>
                <c:pt idx="2529">
                  <c:v>104.49798010455402</c:v>
                </c:pt>
                <c:pt idx="2530">
                  <c:v>104.52300703521892</c:v>
                </c:pt>
                <c:pt idx="2531">
                  <c:v>104.51979947502198</c:v>
                </c:pt>
                <c:pt idx="2532">
                  <c:v>104.52150077011694</c:v>
                </c:pt>
                <c:pt idx="2533">
                  <c:v>104.51420644629542</c:v>
                </c:pt>
                <c:pt idx="2534">
                  <c:v>104.6516687256017</c:v>
                </c:pt>
                <c:pt idx="2535">
                  <c:v>104.82558504470711</c:v>
                </c:pt>
                <c:pt idx="2536">
                  <c:v>104.94274540953866</c:v>
                </c:pt>
                <c:pt idx="2537">
                  <c:v>104.82800834111492</c:v>
                </c:pt>
                <c:pt idx="2538">
                  <c:v>104.82979319506389</c:v>
                </c:pt>
                <c:pt idx="2539">
                  <c:v>104.83155628126218</c:v>
                </c:pt>
                <c:pt idx="2540">
                  <c:v>104.79531828624572</c:v>
                </c:pt>
                <c:pt idx="2541">
                  <c:v>104.90944895360582</c:v>
                </c:pt>
                <c:pt idx="2542">
                  <c:v>105.15056680165875</c:v>
                </c:pt>
                <c:pt idx="2543">
                  <c:v>105.46704201192921</c:v>
                </c:pt>
                <c:pt idx="2544">
                  <c:v>105.39640838602642</c:v>
                </c:pt>
                <c:pt idx="2545">
                  <c:v>105.39825539147256</c:v>
                </c:pt>
                <c:pt idx="2546">
                  <c:v>105.40009811761233</c:v>
                </c:pt>
                <c:pt idx="2547">
                  <c:v>105.41710109282867</c:v>
                </c:pt>
                <c:pt idx="2548">
                  <c:v>105.3790914004317</c:v>
                </c:pt>
                <c:pt idx="2549">
                  <c:v>105.42607216075</c:v>
                </c:pt>
                <c:pt idx="2550">
                  <c:v>105.4219908305213</c:v>
                </c:pt>
                <c:pt idx="2551">
                  <c:v>105.44827612628251</c:v>
                </c:pt>
                <c:pt idx="2552">
                  <c:v>105.45028164253029</c:v>
                </c:pt>
                <c:pt idx="2553">
                  <c:v>105.45220660114344</c:v>
                </c:pt>
                <c:pt idx="2554">
                  <c:v>105.60968277960714</c:v>
                </c:pt>
                <c:pt idx="2555">
                  <c:v>105.79855665568823</c:v>
                </c:pt>
                <c:pt idx="2556">
                  <c:v>105.93824199772965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Diarios'!$D$3:$D$2564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  <c:pt idx="2492">
                  <c:v>103.99064078427547</c:v>
                </c:pt>
                <c:pt idx="2493">
                  <c:v>104.26540873996065</c:v>
                </c:pt>
                <c:pt idx="2494">
                  <c:v>104.89515237151596</c:v>
                </c:pt>
                <c:pt idx="2495">
                  <c:v>105.00402390752542</c:v>
                </c:pt>
                <c:pt idx="2496">
                  <c:v>105.00388255613744</c:v>
                </c:pt>
                <c:pt idx="2497">
                  <c:v>105.00374165352034</c:v>
                </c:pt>
                <c:pt idx="2498">
                  <c:v>105.22756908972765</c:v>
                </c:pt>
                <c:pt idx="2499">
                  <c:v>105.32610000635634</c:v>
                </c:pt>
                <c:pt idx="2500">
                  <c:v>105.16748577672905</c:v>
                </c:pt>
                <c:pt idx="2501">
                  <c:v>105.06055164493041</c:v>
                </c:pt>
                <c:pt idx="2502">
                  <c:v>104.7968234889052</c:v>
                </c:pt>
                <c:pt idx="2503">
                  <c:v>104.79909123597206</c:v>
                </c:pt>
                <c:pt idx="2504">
                  <c:v>104.80135971557021</c:v>
                </c:pt>
                <c:pt idx="2505">
                  <c:v>104.68249526541121</c:v>
                </c:pt>
                <c:pt idx="2506">
                  <c:v>104.73754708914372</c:v>
                </c:pt>
                <c:pt idx="2507">
                  <c:v>104.99729273933664</c:v>
                </c:pt>
                <c:pt idx="2508">
                  <c:v>104.92012242258673</c:v>
                </c:pt>
                <c:pt idx="2509">
                  <c:v>104.91661845492722</c:v>
                </c:pt>
                <c:pt idx="2510">
                  <c:v>104.9189415796682</c:v>
                </c:pt>
                <c:pt idx="2511">
                  <c:v>104.92126457164235</c:v>
                </c:pt>
                <c:pt idx="2512">
                  <c:v>104.90222420776134</c:v>
                </c:pt>
                <c:pt idx="2513">
                  <c:v>105.18059445730167</c:v>
                </c:pt>
                <c:pt idx="2514">
                  <c:v>105.13347185108182</c:v>
                </c:pt>
                <c:pt idx="2515">
                  <c:v>105.28942995211577</c:v>
                </c:pt>
                <c:pt idx="2516">
                  <c:v>105.333203773322</c:v>
                </c:pt>
                <c:pt idx="2517">
                  <c:v>105.33447287611548</c:v>
                </c:pt>
                <c:pt idx="2518">
                  <c:v>105.3357427239623</c:v>
                </c:pt>
                <c:pt idx="2519">
                  <c:v>105.33555741560001</c:v>
                </c:pt>
                <c:pt idx="2520">
                  <c:v>105.43344658243095</c:v>
                </c:pt>
                <c:pt idx="2521">
                  <c:v>105.30555954688535</c:v>
                </c:pt>
                <c:pt idx="2522">
                  <c:v>105.24537791475005</c:v>
                </c:pt>
                <c:pt idx="2523">
                  <c:v>105.32978825583892</c:v>
                </c:pt>
                <c:pt idx="2524">
                  <c:v>105.33118993276518</c:v>
                </c:pt>
                <c:pt idx="2525">
                  <c:v>105.33258479792143</c:v>
                </c:pt>
                <c:pt idx="2526">
                  <c:v>105.39294986642415</c:v>
                </c:pt>
                <c:pt idx="2527">
                  <c:v>105.69150182283995</c:v>
                </c:pt>
                <c:pt idx="2528">
                  <c:v>105.58706692556235</c:v>
                </c:pt>
                <c:pt idx="2529">
                  <c:v>105.79780962534281</c:v>
                </c:pt>
                <c:pt idx="2530">
                  <c:v>105.82332129906997</c:v>
                </c:pt>
                <c:pt idx="2531">
                  <c:v>105.8202472683774</c:v>
                </c:pt>
                <c:pt idx="2532">
                  <c:v>105.82214316732379</c:v>
                </c:pt>
                <c:pt idx="2533">
                  <c:v>105.81493149886857</c:v>
                </c:pt>
                <c:pt idx="2534">
                  <c:v>105.95427820911456</c:v>
                </c:pt>
                <c:pt idx="2535">
                  <c:v>106.1305332231012</c:v>
                </c:pt>
                <c:pt idx="2536">
                  <c:v>106.24932622504322</c:v>
                </c:pt>
                <c:pt idx="2537">
                  <c:v>106.13333457856923</c:v>
                </c:pt>
                <c:pt idx="2538">
                  <c:v>106.13531560705977</c:v>
                </c:pt>
                <c:pt idx="2539">
                  <c:v>106.13727460288219</c:v>
                </c:pt>
                <c:pt idx="2540">
                  <c:v>106.10075914213547</c:v>
                </c:pt>
                <c:pt idx="2541">
                  <c:v>106.21648562373043</c:v>
                </c:pt>
                <c:pt idx="2542">
                  <c:v>106.46078197257305</c:v>
                </c:pt>
                <c:pt idx="2543">
                  <c:v>106.78137558992938</c:v>
                </c:pt>
                <c:pt idx="2544">
                  <c:v>106.71003661690949</c:v>
                </c:pt>
                <c:pt idx="2545">
                  <c:v>106.71208153755093</c:v>
                </c:pt>
                <c:pt idx="2546">
                  <c:v>106.71412213195222</c:v>
                </c:pt>
                <c:pt idx="2547">
                  <c:v>106.73151200995663</c:v>
                </c:pt>
                <c:pt idx="2548">
                  <c:v>106.69320325104518</c:v>
                </c:pt>
                <c:pt idx="2549">
                  <c:v>106.74094481885764</c:v>
                </c:pt>
                <c:pt idx="2550">
                  <c:v>106.7369875218394</c:v>
                </c:pt>
                <c:pt idx="2551">
                  <c:v>106.76377567051348</c:v>
                </c:pt>
                <c:pt idx="2552">
                  <c:v>106.76598118921979</c:v>
                </c:pt>
                <c:pt idx="2553">
                  <c:v>106.76810515198565</c:v>
                </c:pt>
                <c:pt idx="2554">
                  <c:v>106.92772166475261</c:v>
                </c:pt>
                <c:pt idx="2555">
                  <c:v>107.11912830235438</c:v>
                </c:pt>
                <c:pt idx="2556">
                  <c:v>107.26073298289342</c:v>
                </c:pt>
                <c:pt idx="2557">
                  <c:v>107.34266067388791</c:v>
                </c:pt>
                <c:pt idx="2558">
                  <c:v>107.47286062415148</c:v>
                </c:pt>
                <c:pt idx="2559">
                  <c:v>107.47496177013331</c:v>
                </c:pt>
                <c:pt idx="2560">
                  <c:v>107.47711356943432</c:v>
                </c:pt>
                <c:pt idx="2561">
                  <c:v>107.68191608566244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324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Valores</a:t>
            </a:r>
            <a:r>
              <a:rPr lang="es-PE" sz="1600" b="1" baseline="0"/>
              <a:t> Cuota: </a:t>
            </a: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y Fondo de Fondos </a:t>
            </a:r>
            <a:r>
              <a:rPr lang="es-PE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Renta Variable Global FMIV</a:t>
            </a:r>
            <a:r>
              <a:rPr lang="es-PE" sz="1600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Diarios'!$Q$3:$Q$2564</c:f>
              <c:numCache>
                <c:formatCode>#,##0.00</c:formatCode>
                <c:ptCount val="256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  <c:pt idx="2492">
                  <c:v>136.51784878147856</c:v>
                </c:pt>
                <c:pt idx="2493">
                  <c:v>138.47811309472084</c:v>
                </c:pt>
                <c:pt idx="2494">
                  <c:v>140.11842774632026</c:v>
                </c:pt>
                <c:pt idx="2495">
                  <c:v>140.67840390030045</c:v>
                </c:pt>
                <c:pt idx="2496">
                  <c:v>140.67056249408969</c:v>
                </c:pt>
                <c:pt idx="2497">
                  <c:v>140.66272210229113</c:v>
                </c:pt>
                <c:pt idx="2498">
                  <c:v>141.12011582379219</c:v>
                </c:pt>
                <c:pt idx="2499">
                  <c:v>141.74852185699146</c:v>
                </c:pt>
                <c:pt idx="2500">
                  <c:v>141.35655839787046</c:v>
                </c:pt>
                <c:pt idx="2501">
                  <c:v>142.75876109106812</c:v>
                </c:pt>
                <c:pt idx="2502">
                  <c:v>144.13495898969722</c:v>
                </c:pt>
                <c:pt idx="2503">
                  <c:v>144.12690557133925</c:v>
                </c:pt>
                <c:pt idx="2504">
                  <c:v>144.11885249111864</c:v>
                </c:pt>
                <c:pt idx="2505">
                  <c:v>144.38600605604151</c:v>
                </c:pt>
                <c:pt idx="2506">
                  <c:v>144.14452148649772</c:v>
                </c:pt>
                <c:pt idx="2507">
                  <c:v>143.56829418661766</c:v>
                </c:pt>
                <c:pt idx="2508">
                  <c:v>144.58303776351843</c:v>
                </c:pt>
                <c:pt idx="2509">
                  <c:v>144.44391372987292</c:v>
                </c:pt>
                <c:pt idx="2510">
                  <c:v>144.43583124230025</c:v>
                </c:pt>
                <c:pt idx="2511">
                  <c:v>144.42774982214533</c:v>
                </c:pt>
                <c:pt idx="2512">
                  <c:v>146.84149813256977</c:v>
                </c:pt>
                <c:pt idx="2513">
                  <c:v>148.16942742873488</c:v>
                </c:pt>
                <c:pt idx="2514">
                  <c:v>148.14482327152467</c:v>
                </c:pt>
                <c:pt idx="2515">
                  <c:v>148.3977154772403</c:v>
                </c:pt>
                <c:pt idx="2516">
                  <c:v>149.23590044374728</c:v>
                </c:pt>
                <c:pt idx="2517">
                  <c:v>149.22755296800651</c:v>
                </c:pt>
                <c:pt idx="2518">
                  <c:v>149.21920558314318</c:v>
                </c:pt>
                <c:pt idx="2519">
                  <c:v>149.60527222979826</c:v>
                </c:pt>
                <c:pt idx="2520">
                  <c:v>149.62660400567034</c:v>
                </c:pt>
                <c:pt idx="2521">
                  <c:v>148.47061558740879</c:v>
                </c:pt>
                <c:pt idx="2522">
                  <c:v>147.44542221728992</c:v>
                </c:pt>
                <c:pt idx="2523">
                  <c:v>146.43790816092641</c:v>
                </c:pt>
                <c:pt idx="2524">
                  <c:v>146.42968680157688</c:v>
                </c:pt>
                <c:pt idx="2525">
                  <c:v>146.42146511186183</c:v>
                </c:pt>
                <c:pt idx="2526">
                  <c:v>146.41324424493288</c:v>
                </c:pt>
                <c:pt idx="2527">
                  <c:v>148.89480855575363</c:v>
                </c:pt>
                <c:pt idx="2528">
                  <c:v>148.58870554809002</c:v>
                </c:pt>
                <c:pt idx="2529">
                  <c:v>148.68426341975172</c:v>
                </c:pt>
                <c:pt idx="2530">
                  <c:v>148.39133846081498</c:v>
                </c:pt>
                <c:pt idx="2531">
                  <c:v>148.3829885527044</c:v>
                </c:pt>
                <c:pt idx="2532">
                  <c:v>148.3746691426966</c:v>
                </c:pt>
                <c:pt idx="2533">
                  <c:v>148.77681692217203</c:v>
                </c:pt>
                <c:pt idx="2534">
                  <c:v>150.01274146358168</c:v>
                </c:pt>
                <c:pt idx="2535">
                  <c:v>150.54838911343387</c:v>
                </c:pt>
                <c:pt idx="2536">
                  <c:v>150.5365058814607</c:v>
                </c:pt>
                <c:pt idx="2537">
                  <c:v>150.99319964525165</c:v>
                </c:pt>
                <c:pt idx="2538">
                  <c:v>150.98471092881394</c:v>
                </c:pt>
                <c:pt idx="2539">
                  <c:v>150.97622257917058</c:v>
                </c:pt>
                <c:pt idx="2540">
                  <c:v>151.3181726386216</c:v>
                </c:pt>
                <c:pt idx="2541">
                  <c:v>151.74629389940924</c:v>
                </c:pt>
                <c:pt idx="2542">
                  <c:v>152.31769690432748</c:v>
                </c:pt>
                <c:pt idx="2543">
                  <c:v>152.15037560822466</c:v>
                </c:pt>
                <c:pt idx="2544">
                  <c:v>150.94860492211396</c:v>
                </c:pt>
                <c:pt idx="2545">
                  <c:v>150.94640653291381</c:v>
                </c:pt>
                <c:pt idx="2546">
                  <c:v>150.93791908093857</c:v>
                </c:pt>
                <c:pt idx="2547">
                  <c:v>152.1342036683981</c:v>
                </c:pt>
                <c:pt idx="2548">
                  <c:v>151.00110593916571</c:v>
                </c:pt>
                <c:pt idx="2549">
                  <c:v>150.8470203105033</c:v>
                </c:pt>
                <c:pt idx="2550">
                  <c:v>149.70029463286662</c:v>
                </c:pt>
                <c:pt idx="2551">
                  <c:v>150.17952768040706</c:v>
                </c:pt>
                <c:pt idx="2552">
                  <c:v>150.17107591368131</c:v>
                </c:pt>
                <c:pt idx="2553">
                  <c:v>150.16262505316547</c:v>
                </c:pt>
                <c:pt idx="2554">
                  <c:v>150.91758263883375</c:v>
                </c:pt>
                <c:pt idx="2555">
                  <c:v>153.33087445490071</c:v>
                </c:pt>
                <c:pt idx="2556">
                  <c:v>153.43368079745713</c:v>
                </c:pt>
                <c:pt idx="2557">
                  <c:v>154.43688099482512</c:v>
                </c:pt>
                <c:pt idx="2558">
                  <c:v>155.55356495301425</c:v>
                </c:pt>
                <c:pt idx="2559">
                  <c:v>155.5449001023301</c:v>
                </c:pt>
                <c:pt idx="2560">
                  <c:v>155.5362343606663</c:v>
                </c:pt>
                <c:pt idx="2561">
                  <c:v>156.04910318497934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Diarios'!$H$3:$H$2564</c:f>
              <c:numCache>
                <c:formatCode>#,##0.00</c:formatCode>
                <c:ptCount val="256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  <c:pt idx="2492">
                  <c:v>131.30793654062433</c:v>
                </c:pt>
                <c:pt idx="2493">
                  <c:v>133.20969746056892</c:v>
                </c:pt>
                <c:pt idx="2494">
                  <c:v>134.80122790506132</c:v>
                </c:pt>
                <c:pt idx="2495">
                  <c:v>135.34524481959141</c:v>
                </c:pt>
                <c:pt idx="2496">
                  <c:v>135.33870046007877</c:v>
                </c:pt>
                <c:pt idx="2497">
                  <c:v>135.33215642346093</c:v>
                </c:pt>
                <c:pt idx="2498">
                  <c:v>135.77689585025806</c:v>
                </c:pt>
                <c:pt idx="2499">
                  <c:v>136.38242159224563</c:v>
                </c:pt>
                <c:pt idx="2500">
                  <c:v>136.00642751041968</c:v>
                </c:pt>
                <c:pt idx="2501">
                  <c:v>137.35626680352766</c:v>
                </c:pt>
                <c:pt idx="2502">
                  <c:v>138.68109186254952</c:v>
                </c:pt>
                <c:pt idx="2503">
                  <c:v>138.67440476477395</c:v>
                </c:pt>
                <c:pt idx="2504">
                  <c:v>138.66771797238218</c:v>
                </c:pt>
                <c:pt idx="2505">
                  <c:v>138.92574900628128</c:v>
                </c:pt>
                <c:pt idx="2506">
                  <c:v>138.69444224514075</c:v>
                </c:pt>
                <c:pt idx="2507">
                  <c:v>138.1407072081864</c:v>
                </c:pt>
                <c:pt idx="2508">
                  <c:v>139.1187841830905</c:v>
                </c:pt>
                <c:pt idx="2509">
                  <c:v>138.9859063779939</c:v>
                </c:pt>
                <c:pt idx="2510">
                  <c:v>138.97919601468851</c:v>
                </c:pt>
                <c:pt idx="2511">
                  <c:v>138.97248598490867</c:v>
                </c:pt>
                <c:pt idx="2512">
                  <c:v>141.29749231866111</c:v>
                </c:pt>
                <c:pt idx="2513">
                  <c:v>142.57708884329094</c:v>
                </c:pt>
                <c:pt idx="2514">
                  <c:v>142.55450448759171</c:v>
                </c:pt>
                <c:pt idx="2515">
                  <c:v>142.79899043636229</c:v>
                </c:pt>
                <c:pt idx="2516">
                  <c:v>143.60857643042243</c:v>
                </c:pt>
                <c:pt idx="2517">
                  <c:v>143.60164260436653</c:v>
                </c:pt>
                <c:pt idx="2518">
                  <c:v>143.59470908120633</c:v>
                </c:pt>
                <c:pt idx="2519">
                  <c:v>143.96828229088072</c:v>
                </c:pt>
                <c:pt idx="2520">
                  <c:v>143.98998343353273</c:v>
                </c:pt>
                <c:pt idx="2521">
                  <c:v>142.8796426980586</c:v>
                </c:pt>
                <c:pt idx="2522">
                  <c:v>141.89375775498408</c:v>
                </c:pt>
                <c:pt idx="2523">
                  <c:v>140.92489304175254</c:v>
                </c:pt>
                <c:pt idx="2524">
                  <c:v>140.91807002798038</c:v>
                </c:pt>
                <c:pt idx="2525">
                  <c:v>140.911247279235</c:v>
                </c:pt>
                <c:pt idx="2526">
                  <c:v>140.90442488541612</c:v>
                </c:pt>
                <c:pt idx="2527">
                  <c:v>143.3010438769081</c:v>
                </c:pt>
                <c:pt idx="2528">
                  <c:v>143.00700131863289</c:v>
                </c:pt>
                <c:pt idx="2529">
                  <c:v>143.10030845434369</c:v>
                </c:pt>
                <c:pt idx="2530">
                  <c:v>142.81877312258351</c:v>
                </c:pt>
                <c:pt idx="2531">
                  <c:v>142.81184098010607</c:v>
                </c:pt>
                <c:pt idx="2532">
                  <c:v>142.80494908286266</c:v>
                </c:pt>
                <c:pt idx="2533">
                  <c:v>143.19504073145114</c:v>
                </c:pt>
                <c:pt idx="2534">
                  <c:v>144.39151493214769</c:v>
                </c:pt>
                <c:pt idx="2535">
                  <c:v>144.91072431515616</c:v>
                </c:pt>
                <c:pt idx="2536">
                  <c:v>144.90039956864578</c:v>
                </c:pt>
                <c:pt idx="2537">
                  <c:v>145.34115873025374</c:v>
                </c:pt>
                <c:pt idx="2538">
                  <c:v>145.33414922613596</c:v>
                </c:pt>
                <c:pt idx="2539">
                  <c:v>145.32714008112433</c:v>
                </c:pt>
                <c:pt idx="2540">
                  <c:v>145.65758758761783</c:v>
                </c:pt>
                <c:pt idx="2541">
                  <c:v>146.07101340702101</c:v>
                </c:pt>
                <c:pt idx="2542">
                  <c:v>146.62241194678273</c:v>
                </c:pt>
                <c:pt idx="2543">
                  <c:v>146.46246483462593</c:v>
                </c:pt>
                <c:pt idx="2544">
                  <c:v>145.31247193282522</c:v>
                </c:pt>
                <c:pt idx="2545">
                  <c:v>145.30546284799024</c:v>
                </c:pt>
                <c:pt idx="2546">
                  <c:v>145.2984541437423</c:v>
                </c:pt>
                <c:pt idx="2547">
                  <c:v>146.45153515657114</c:v>
                </c:pt>
                <c:pt idx="2548">
                  <c:v>145.36164274016193</c:v>
                </c:pt>
                <c:pt idx="2549">
                  <c:v>145.21443652975157</c:v>
                </c:pt>
                <c:pt idx="2550">
                  <c:v>144.11142606194792</c:v>
                </c:pt>
                <c:pt idx="2551">
                  <c:v>144.57425200023422</c:v>
                </c:pt>
                <c:pt idx="2552">
                  <c:v>144.56727281762625</c:v>
                </c:pt>
                <c:pt idx="2553">
                  <c:v>144.5602939189279</c:v>
                </c:pt>
                <c:pt idx="2554">
                  <c:v>145.28872599871642</c:v>
                </c:pt>
                <c:pt idx="2555">
                  <c:v>147.61466278579974</c:v>
                </c:pt>
                <c:pt idx="2556">
                  <c:v>147.71488006146379</c:v>
                </c:pt>
                <c:pt idx="2557">
                  <c:v>148.68287836083573</c:v>
                </c:pt>
                <c:pt idx="2558">
                  <c:v>149.75976980177711</c:v>
                </c:pt>
                <c:pt idx="2559">
                  <c:v>149.75259285426819</c:v>
                </c:pt>
                <c:pt idx="2560">
                  <c:v>149.74541644080605</c:v>
                </c:pt>
                <c:pt idx="2561">
                  <c:v>150.24049474589449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Diarios'!$F$3:$F$2564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  <c:pt idx="2492">
                  <c:v>138.28175319097511</c:v>
                </c:pt>
                <c:pt idx="2493">
                  <c:v>140.28635675884385</c:v>
                </c:pt>
                <c:pt idx="2494">
                  <c:v>141.96429736388885</c:v>
                </c:pt>
                <c:pt idx="2495">
                  <c:v>142.53909116365003</c:v>
                </c:pt>
                <c:pt idx="2496">
                  <c:v>142.53406780076281</c:v>
                </c:pt>
                <c:pt idx="2497">
                  <c:v>142.52904462170704</c:v>
                </c:pt>
                <c:pt idx="2498">
                  <c:v>142.99930998315554</c:v>
                </c:pt>
                <c:pt idx="2499">
                  <c:v>143.63892893397056</c:v>
                </c:pt>
                <c:pt idx="2500">
                  <c:v>143.24480747357833</c:v>
                </c:pt>
                <c:pt idx="2501">
                  <c:v>144.66838320933326</c:v>
                </c:pt>
                <c:pt idx="2502">
                  <c:v>146.06565004731354</c:v>
                </c:pt>
                <c:pt idx="2503">
                  <c:v>146.06052195020968</c:v>
                </c:pt>
                <c:pt idx="2504">
                  <c:v>146.0553940151718</c:v>
                </c:pt>
                <c:pt idx="2505">
                  <c:v>146.32909053763885</c:v>
                </c:pt>
                <c:pt idx="2506">
                  <c:v>146.08737288912741</c:v>
                </c:pt>
                <c:pt idx="2507">
                  <c:v>145.50602951935412</c:v>
                </c:pt>
                <c:pt idx="2508">
                  <c:v>146.53817649115499</c:v>
                </c:pt>
                <c:pt idx="2509">
                  <c:v>146.40013166488944</c:v>
                </c:pt>
                <c:pt idx="2510">
                  <c:v>146.39498279998733</c:v>
                </c:pt>
                <c:pt idx="2511">
                  <c:v>146.38983412622238</c:v>
                </c:pt>
                <c:pt idx="2512">
                  <c:v>148.8408840485541</c:v>
                </c:pt>
                <c:pt idx="2513">
                  <c:v>150.19076310451939</c:v>
                </c:pt>
                <c:pt idx="2514">
                  <c:v>150.16894168130091</c:v>
                </c:pt>
                <c:pt idx="2515">
                  <c:v>150.42845900440778</c:v>
                </c:pt>
                <c:pt idx="2516">
                  <c:v>151.28328313919397</c:v>
                </c:pt>
                <c:pt idx="2517">
                  <c:v>151.27796224389436</c:v>
                </c:pt>
                <c:pt idx="2518">
                  <c:v>151.27264150214586</c:v>
                </c:pt>
                <c:pt idx="2519">
                  <c:v>151.6681780753857</c:v>
                </c:pt>
                <c:pt idx="2520">
                  <c:v>151.69302879564913</c:v>
                </c:pt>
                <c:pt idx="2521">
                  <c:v>150.52526167804112</c:v>
                </c:pt>
                <c:pt idx="2522">
                  <c:v>149.48858116512696</c:v>
                </c:pt>
                <c:pt idx="2523">
                  <c:v>148.46980490898034</c:v>
                </c:pt>
                <c:pt idx="2524">
                  <c:v>148.4645632002578</c:v>
                </c:pt>
                <c:pt idx="2525">
                  <c:v>148.45932160777843</c:v>
                </c:pt>
                <c:pt idx="2526">
                  <c:v>148.45408022626643</c:v>
                </c:pt>
                <c:pt idx="2527">
                  <c:v>150.9810895943609</c:v>
                </c:pt>
                <c:pt idx="2528">
                  <c:v>150.67326374031029</c:v>
                </c:pt>
                <c:pt idx="2529">
                  <c:v>150.7735497213842</c:v>
                </c:pt>
                <c:pt idx="2530">
                  <c:v>150.47889107642052</c:v>
                </c:pt>
                <c:pt idx="2531">
                  <c:v>150.47356006711072</c:v>
                </c:pt>
                <c:pt idx="2532">
                  <c:v>150.46827129704215</c:v>
                </c:pt>
                <c:pt idx="2533">
                  <c:v>150.88127466576907</c:v>
                </c:pt>
                <c:pt idx="2534">
                  <c:v>152.14396646738535</c:v>
                </c:pt>
                <c:pt idx="2535">
                  <c:v>152.69305449905266</c:v>
                </c:pt>
                <c:pt idx="2536">
                  <c:v>152.68417719400551</c:v>
                </c:pt>
                <c:pt idx="2537">
                  <c:v>153.15062115152142</c:v>
                </c:pt>
                <c:pt idx="2538">
                  <c:v>153.14524298326259</c:v>
                </c:pt>
                <c:pt idx="2539">
                  <c:v>153.13986502605212</c:v>
                </c:pt>
                <c:pt idx="2540">
                  <c:v>153.49008974086337</c:v>
                </c:pt>
                <c:pt idx="2541">
                  <c:v>153.92776509795996</c:v>
                </c:pt>
                <c:pt idx="2542">
                  <c:v>154.51084769987196</c:v>
                </c:pt>
                <c:pt idx="2543">
                  <c:v>154.34431896130738</c:v>
                </c:pt>
                <c:pt idx="2544">
                  <c:v>153.13444720393704</c:v>
                </c:pt>
                <c:pt idx="2545">
                  <c:v>153.12906858751808</c:v>
                </c:pt>
                <c:pt idx="2546">
                  <c:v>153.123690204811</c:v>
                </c:pt>
                <c:pt idx="2547">
                  <c:v>154.34089553302221</c:v>
                </c:pt>
                <c:pt idx="2548">
                  <c:v>153.19429910506258</c:v>
                </c:pt>
                <c:pt idx="2549">
                  <c:v>153.04116745125793</c:v>
                </c:pt>
                <c:pt idx="2550">
                  <c:v>151.88069859460924</c:v>
                </c:pt>
                <c:pt idx="2551">
                  <c:v>152.37047401531177</c:v>
                </c:pt>
                <c:pt idx="2552">
                  <c:v>152.36511621905333</c:v>
                </c:pt>
                <c:pt idx="2553">
                  <c:v>152.35975855532746</c:v>
                </c:pt>
                <c:pt idx="2554">
                  <c:v>153.12949951042299</c:v>
                </c:pt>
                <c:pt idx="2555">
                  <c:v>155.58299969011702</c:v>
                </c:pt>
                <c:pt idx="2556">
                  <c:v>155.69066810501147</c:v>
                </c:pt>
                <c:pt idx="2557">
                  <c:v>156.7129877173299</c:v>
                </c:pt>
                <c:pt idx="2558">
                  <c:v>157.85010989141469</c:v>
                </c:pt>
                <c:pt idx="2559">
                  <c:v>157.84461481611373</c:v>
                </c:pt>
                <c:pt idx="2560">
                  <c:v>157.83912013248784</c:v>
                </c:pt>
                <c:pt idx="2561">
                  <c:v>158.36303368411396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Diarios'!$G$3:$G$2564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  <c:pt idx="2492">
                  <c:v>135.59920233904396</c:v>
                </c:pt>
                <c:pt idx="2493">
                  <c:v>137.56401642308973</c:v>
                </c:pt>
                <c:pt idx="2494">
                  <c:v>139.20848296613354</c:v>
                </c:pt>
                <c:pt idx="2495">
                  <c:v>139.77120254073051</c:v>
                </c:pt>
                <c:pt idx="2496">
                  <c:v>139.76536044815339</c:v>
                </c:pt>
                <c:pt idx="2497">
                  <c:v>139.75951860642738</c:v>
                </c:pt>
                <c:pt idx="2498">
                  <c:v>140.21972684160338</c:v>
                </c:pt>
                <c:pt idx="2499">
                  <c:v>140.84598968671457</c:v>
                </c:pt>
                <c:pt idx="2500">
                  <c:v>140.45861076916663</c:v>
                </c:pt>
                <c:pt idx="2501">
                  <c:v>141.85356714462884</c:v>
                </c:pt>
                <c:pt idx="2502">
                  <c:v>143.22270838820157</c:v>
                </c:pt>
                <c:pt idx="2503">
                  <c:v>143.21674119933212</c:v>
                </c:pt>
                <c:pt idx="2504">
                  <c:v>143.21077424145579</c:v>
                </c:pt>
                <c:pt idx="2505">
                  <c:v>143.47819954996919</c:v>
                </c:pt>
                <c:pt idx="2506">
                  <c:v>143.24025216613663</c:v>
                </c:pt>
                <c:pt idx="2507">
                  <c:v>142.66930337912243</c:v>
                </c:pt>
                <c:pt idx="2508">
                  <c:v>143.68038609319194</c:v>
                </c:pt>
                <c:pt idx="2509">
                  <c:v>143.54409237155457</c:v>
                </c:pt>
                <c:pt idx="2510">
                  <c:v>143.53810294399227</c:v>
                </c:pt>
                <c:pt idx="2511">
                  <c:v>143.53211377619726</c:v>
                </c:pt>
                <c:pt idx="2512">
                  <c:v>145.93435929119431</c:v>
                </c:pt>
                <c:pt idx="2513">
                  <c:v>147.25691288311936</c:v>
                </c:pt>
                <c:pt idx="2514">
                  <c:v>147.23455248079324</c:v>
                </c:pt>
                <c:pt idx="2515">
                  <c:v>147.48803177917171</c:v>
                </c:pt>
                <c:pt idx="2516">
                  <c:v>148.32517426228347</c:v>
                </c:pt>
                <c:pt idx="2517">
                  <c:v>148.31898505720827</c:v>
                </c:pt>
                <c:pt idx="2518">
                  <c:v>148.312796077455</c:v>
                </c:pt>
                <c:pt idx="2519">
                  <c:v>148.69961861769158</c:v>
                </c:pt>
                <c:pt idx="2520">
                  <c:v>148.72300794136393</c:v>
                </c:pt>
                <c:pt idx="2521">
                  <c:v>147.57713722536923</c:v>
                </c:pt>
                <c:pt idx="2522">
                  <c:v>146.55979988217058</c:v>
                </c:pt>
                <c:pt idx="2523">
                  <c:v>145.56002923286201</c:v>
                </c:pt>
                <c:pt idx="2524">
                  <c:v>145.55393602897524</c:v>
                </c:pt>
                <c:pt idx="2525">
                  <c:v>145.54784301268737</c:v>
                </c:pt>
                <c:pt idx="2526">
                  <c:v>145.54175027686136</c:v>
                </c:pt>
                <c:pt idx="2527">
                  <c:v>148.01821511364707</c:v>
                </c:pt>
                <c:pt idx="2528">
                  <c:v>147.71546168314578</c:v>
                </c:pt>
                <c:pt idx="2529">
                  <c:v>147.81280996004131</c:v>
                </c:pt>
                <c:pt idx="2530">
                  <c:v>147.52297039297088</c:v>
                </c:pt>
                <c:pt idx="2531">
                  <c:v>147.51677701047205</c:v>
                </c:pt>
                <c:pt idx="2532">
                  <c:v>147.51062511181271</c:v>
                </c:pt>
                <c:pt idx="2533">
                  <c:v>147.91454067133904</c:v>
                </c:pt>
                <c:pt idx="2534">
                  <c:v>149.1514267276242</c:v>
                </c:pt>
                <c:pt idx="2535">
                  <c:v>149.68873334298158</c:v>
                </c:pt>
                <c:pt idx="2536">
                  <c:v>149.67904943595033</c:v>
                </c:pt>
                <c:pt idx="2537">
                  <c:v>150.13532859106709</c:v>
                </c:pt>
                <c:pt idx="2538">
                  <c:v>150.12907209221672</c:v>
                </c:pt>
                <c:pt idx="2539">
                  <c:v>150.12281587583661</c:v>
                </c:pt>
                <c:pt idx="2540">
                  <c:v>150.4651542990548</c:v>
                </c:pt>
                <c:pt idx="2541">
                  <c:v>150.89321485717491</c:v>
                </c:pt>
                <c:pt idx="2542">
                  <c:v>151.46380953095422</c:v>
                </c:pt>
                <c:pt idx="2543">
                  <c:v>151.29957293814925</c:v>
                </c:pt>
                <c:pt idx="2544">
                  <c:v>150.11258417668955</c:v>
                </c:pt>
                <c:pt idx="2545">
                  <c:v>150.10632762957349</c:v>
                </c:pt>
                <c:pt idx="2546">
                  <c:v>150.10007138713581</c:v>
                </c:pt>
                <c:pt idx="2547">
                  <c:v>151.29224962968257</c:v>
                </c:pt>
                <c:pt idx="2548">
                  <c:v>150.16731708204321</c:v>
                </c:pt>
                <c:pt idx="2549">
                  <c:v>150.01622769404827</c:v>
                </c:pt>
                <c:pt idx="2550">
                  <c:v>148.87772010462263</c:v>
                </c:pt>
                <c:pt idx="2551">
                  <c:v>149.35683255172989</c:v>
                </c:pt>
                <c:pt idx="2552">
                  <c:v>149.35060160933534</c:v>
                </c:pt>
                <c:pt idx="2553">
                  <c:v>149.34437087212859</c:v>
                </c:pt>
                <c:pt idx="2554">
                  <c:v>150.09789368982723</c:v>
                </c:pt>
                <c:pt idx="2555">
                  <c:v>152.50182053281816</c:v>
                </c:pt>
                <c:pt idx="2556">
                  <c:v>152.60635621433138</c:v>
                </c:pt>
                <c:pt idx="2557">
                  <c:v>153.60741612986735</c:v>
                </c:pt>
                <c:pt idx="2558">
                  <c:v>154.72098970220043</c:v>
                </c:pt>
                <c:pt idx="2559">
                  <c:v>154.71458927779724</c:v>
                </c:pt>
                <c:pt idx="2560">
                  <c:v>154.70818931456955</c:v>
                </c:pt>
                <c:pt idx="2561">
                  <c:v>155.22069280612641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5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Global Innovation FMIV y  Fondo de Fondos</a:t>
            </a:r>
            <a:r>
              <a:rPr lang="es-PE" b="1" baseline="0"/>
              <a:t> </a:t>
            </a:r>
            <a:r>
              <a:rPr lang="es-PE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Diarios'!$O$3:$O$2559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  <c:pt idx="2492">
                  <c:v>110.59296266126979</c:v>
                </c:pt>
                <c:pt idx="2493">
                  <c:v>112.10707951699949</c:v>
                </c:pt>
                <c:pt idx="2494">
                  <c:v>114.93675588016235</c:v>
                </c:pt>
                <c:pt idx="2495">
                  <c:v>116.53630825008204</c:v>
                </c:pt>
                <c:pt idx="2496">
                  <c:v>116.52917019037849</c:v>
                </c:pt>
                <c:pt idx="2497">
                  <c:v>116.52203437480293</c:v>
                </c:pt>
                <c:pt idx="2498">
                  <c:v>116.55995881276743</c:v>
                </c:pt>
                <c:pt idx="2499">
                  <c:v>117.34952872295285</c:v>
                </c:pt>
                <c:pt idx="2500">
                  <c:v>117.05502756368512</c:v>
                </c:pt>
                <c:pt idx="2501">
                  <c:v>117.77135423590853</c:v>
                </c:pt>
                <c:pt idx="2502">
                  <c:v>120.36626951128302</c:v>
                </c:pt>
                <c:pt idx="2503">
                  <c:v>120.35898142845552</c:v>
                </c:pt>
                <c:pt idx="2504">
                  <c:v>120.3516914821448</c:v>
                </c:pt>
                <c:pt idx="2505">
                  <c:v>119.82367910553253</c:v>
                </c:pt>
                <c:pt idx="2506">
                  <c:v>119.02523123499506</c:v>
                </c:pt>
                <c:pt idx="2507">
                  <c:v>119.28868834602699</c:v>
                </c:pt>
                <c:pt idx="2508">
                  <c:v>120.67916845805131</c:v>
                </c:pt>
                <c:pt idx="2509">
                  <c:v>120.86356412020315</c:v>
                </c:pt>
                <c:pt idx="2510">
                  <c:v>120.8562227822203</c:v>
                </c:pt>
                <c:pt idx="2511">
                  <c:v>120.84888333098581</c:v>
                </c:pt>
                <c:pt idx="2512">
                  <c:v>124.7258965600155</c:v>
                </c:pt>
                <c:pt idx="2513">
                  <c:v>125.78336054303195</c:v>
                </c:pt>
                <c:pt idx="2514">
                  <c:v>125.67725170036471</c:v>
                </c:pt>
                <c:pt idx="2515">
                  <c:v>125.84925334378075</c:v>
                </c:pt>
                <c:pt idx="2516">
                  <c:v>127.09167149790588</c:v>
                </c:pt>
                <c:pt idx="2517">
                  <c:v>127.08404526091624</c:v>
                </c:pt>
                <c:pt idx="2518">
                  <c:v>127.07641713717817</c:v>
                </c:pt>
                <c:pt idx="2519">
                  <c:v>127.0839056415354</c:v>
                </c:pt>
                <c:pt idx="2520">
                  <c:v>126.95810857942556</c:v>
                </c:pt>
                <c:pt idx="2521">
                  <c:v>124.6577679624254</c:v>
                </c:pt>
                <c:pt idx="2522">
                  <c:v>124.79131956041539</c:v>
                </c:pt>
                <c:pt idx="2523">
                  <c:v>124.26059987947899</c:v>
                </c:pt>
                <c:pt idx="2524">
                  <c:v>124.2531019413798</c:v>
                </c:pt>
                <c:pt idx="2525">
                  <c:v>124.24560589002904</c:v>
                </c:pt>
                <c:pt idx="2526">
                  <c:v>124.29756882741938</c:v>
                </c:pt>
                <c:pt idx="2527">
                  <c:v>126.70923514638331</c:v>
                </c:pt>
                <c:pt idx="2528">
                  <c:v>126.0931611589493</c:v>
                </c:pt>
                <c:pt idx="2529">
                  <c:v>125.68037407184413</c:v>
                </c:pt>
                <c:pt idx="2530">
                  <c:v>125.43258441774096</c:v>
                </c:pt>
                <c:pt idx="2531">
                  <c:v>125.42472682426242</c:v>
                </c:pt>
                <c:pt idx="2532">
                  <c:v>125.41710629758629</c:v>
                </c:pt>
                <c:pt idx="2533">
                  <c:v>126.32346381429548</c:v>
                </c:pt>
                <c:pt idx="2534">
                  <c:v>127.68384627193925</c:v>
                </c:pt>
                <c:pt idx="2535">
                  <c:v>128.06734091160749</c:v>
                </c:pt>
                <c:pt idx="2536">
                  <c:v>128.05280018388777</c:v>
                </c:pt>
                <c:pt idx="2537">
                  <c:v>129.27824005832807</c:v>
                </c:pt>
                <c:pt idx="2538">
                  <c:v>129.2646143159271</c:v>
                </c:pt>
                <c:pt idx="2539">
                  <c:v>129.26249403497246</c:v>
                </c:pt>
                <c:pt idx="2540">
                  <c:v>129.8904554857553</c:v>
                </c:pt>
                <c:pt idx="2541">
                  <c:v>130.00989552550303</c:v>
                </c:pt>
                <c:pt idx="2542">
                  <c:v>130.23345755671301</c:v>
                </c:pt>
                <c:pt idx="2543">
                  <c:v>130.10846650363271</c:v>
                </c:pt>
                <c:pt idx="2544">
                  <c:v>128.34633143221055</c:v>
                </c:pt>
                <c:pt idx="2545">
                  <c:v>128.33847853978605</c:v>
                </c:pt>
                <c:pt idx="2546">
                  <c:v>128.33062564736153</c:v>
                </c:pt>
                <c:pt idx="2547">
                  <c:v>130.63994044680723</c:v>
                </c:pt>
                <c:pt idx="2548">
                  <c:v>129.25221901604081</c:v>
                </c:pt>
                <c:pt idx="2549">
                  <c:v>129.24358083437383</c:v>
                </c:pt>
                <c:pt idx="2550">
                  <c:v>129.23568131540057</c:v>
                </c:pt>
                <c:pt idx="2551">
                  <c:v>128.65642988390962</c:v>
                </c:pt>
                <c:pt idx="2552">
                  <c:v>128.64852545687856</c:v>
                </c:pt>
                <c:pt idx="2553">
                  <c:v>128.64061857581868</c:v>
                </c:pt>
                <c:pt idx="2554">
                  <c:v>129.76631352666837</c:v>
                </c:pt>
                <c:pt idx="2555">
                  <c:v>131.64570946019046</c:v>
                </c:pt>
                <c:pt idx="2556">
                  <c:v>131.86310942487606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Diarios'!$K$3:$K$2559</c:f>
              <c:numCache>
                <c:formatCode>#,##0.00</c:formatCode>
                <c:ptCount val="25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  <c:pt idx="2492">
                  <c:v>110.84990070108893</c:v>
                </c:pt>
                <c:pt idx="2493">
                  <c:v>112.3743801828435</c:v>
                </c:pt>
                <c:pt idx="2494">
                  <c:v>115.22260362411528</c:v>
                </c:pt>
                <c:pt idx="2495">
                  <c:v>116.8330305245243</c:v>
                </c:pt>
                <c:pt idx="2496">
                  <c:v>116.82678225045457</c:v>
                </c:pt>
                <c:pt idx="2497">
                  <c:v>116.82053452306083</c:v>
                </c:pt>
                <c:pt idx="2498">
                  <c:v>116.86008753678117</c:v>
                </c:pt>
                <c:pt idx="2499">
                  <c:v>117.65473090679417</c:v>
                </c:pt>
                <c:pt idx="2500">
                  <c:v>117.35964135039437</c:v>
                </c:pt>
                <c:pt idx="2501">
                  <c:v>118.08061894315205</c:v>
                </c:pt>
                <c:pt idx="2502">
                  <c:v>120.6899380315449</c:v>
                </c:pt>
                <c:pt idx="2503">
                  <c:v>120.68353325226518</c:v>
                </c:pt>
                <c:pt idx="2504">
                  <c:v>120.67712852026858</c:v>
                </c:pt>
                <c:pt idx="2505">
                  <c:v>120.14730750578029</c:v>
                </c:pt>
                <c:pt idx="2506">
                  <c:v>119.34556893779947</c:v>
                </c:pt>
                <c:pt idx="2507">
                  <c:v>119.61135198703032</c:v>
                </c:pt>
                <c:pt idx="2508">
                  <c:v>121.01010094277942</c:v>
                </c:pt>
                <c:pt idx="2509">
                  <c:v>121.19596456654131</c:v>
                </c:pt>
                <c:pt idx="2510">
                  <c:v>121.18953396646951</c:v>
                </c:pt>
                <c:pt idx="2511">
                  <c:v>121.18310392017386</c:v>
                </c:pt>
                <c:pt idx="2512">
                  <c:v>125.07228535826573</c:v>
                </c:pt>
                <c:pt idx="2513">
                  <c:v>126.13373617963877</c:v>
                </c:pt>
                <c:pt idx="2514">
                  <c:v>126.02825198646249</c:v>
                </c:pt>
                <c:pt idx="2515">
                  <c:v>126.20168061847076</c:v>
                </c:pt>
                <c:pt idx="2516">
                  <c:v>127.44859850755691</c:v>
                </c:pt>
                <c:pt idx="2517">
                  <c:v>127.44188120391613</c:v>
                </c:pt>
                <c:pt idx="2518">
                  <c:v>127.43516394975448</c:v>
                </c:pt>
                <c:pt idx="2519">
                  <c:v>127.44360450913007</c:v>
                </c:pt>
                <c:pt idx="2520">
                  <c:v>127.31838183460449</c:v>
                </c:pt>
                <c:pt idx="2521">
                  <c:v>125.01244169406812</c:v>
                </c:pt>
                <c:pt idx="2522">
                  <c:v>125.14730259987762</c:v>
                </c:pt>
                <c:pt idx="2523">
                  <c:v>124.61601414163583</c:v>
                </c:pt>
                <c:pt idx="2524">
                  <c:v>124.6094266129204</c:v>
                </c:pt>
                <c:pt idx="2525">
                  <c:v>124.60283963909957</c:v>
                </c:pt>
                <c:pt idx="2526">
                  <c:v>124.65588052535605</c:v>
                </c:pt>
                <c:pt idx="2527">
                  <c:v>127.07523014345847</c:v>
                </c:pt>
                <c:pt idx="2528">
                  <c:v>126.45846717903761</c:v>
                </c:pt>
                <c:pt idx="2529">
                  <c:v>126.04515620204069</c:v>
                </c:pt>
                <c:pt idx="2530">
                  <c:v>125.79711140103429</c:v>
                </c:pt>
                <c:pt idx="2531">
                  <c:v>125.79036824062689</c:v>
                </c:pt>
                <c:pt idx="2532">
                  <c:v>125.78389914972615</c:v>
                </c:pt>
                <c:pt idx="2533">
                  <c:v>126.70355819177013</c:v>
                </c:pt>
                <c:pt idx="2534">
                  <c:v>128.08344114198138</c:v>
                </c:pt>
                <c:pt idx="2535">
                  <c:v>128.47334072018691</c:v>
                </c:pt>
                <c:pt idx="2536">
                  <c:v>128.45987323319076</c:v>
                </c:pt>
                <c:pt idx="2537">
                  <c:v>129.70298109703745</c:v>
                </c:pt>
                <c:pt idx="2538">
                  <c:v>129.6962981078936</c:v>
                </c:pt>
                <c:pt idx="2539">
                  <c:v>129.68961506315912</c:v>
                </c:pt>
                <c:pt idx="2540">
                  <c:v>130.32765712272953</c:v>
                </c:pt>
                <c:pt idx="2541">
                  <c:v>130.45006803040164</c:v>
                </c:pt>
                <c:pt idx="2542">
                  <c:v>130.67805309094285</c:v>
                </c:pt>
                <c:pt idx="2543">
                  <c:v>130.5526159070518</c:v>
                </c:pt>
                <c:pt idx="2544">
                  <c:v>128.76719007106544</c:v>
                </c:pt>
                <c:pt idx="2545">
                  <c:v>128.7605283713149</c:v>
                </c:pt>
                <c:pt idx="2546">
                  <c:v>128.75386672425512</c:v>
                </c:pt>
                <c:pt idx="2547">
                  <c:v>131.09666387241853</c:v>
                </c:pt>
                <c:pt idx="2548">
                  <c:v>129.69091489716087</c:v>
                </c:pt>
                <c:pt idx="2549">
                  <c:v>129.68345477247368</c:v>
                </c:pt>
                <c:pt idx="2550">
                  <c:v>129.67674643433273</c:v>
                </c:pt>
                <c:pt idx="2551">
                  <c:v>129.09073768317538</c:v>
                </c:pt>
                <c:pt idx="2552">
                  <c:v>129.08402328376857</c:v>
                </c:pt>
                <c:pt idx="2553">
                  <c:v>129.07730894016692</c:v>
                </c:pt>
                <c:pt idx="2554">
                  <c:v>130.21993930746348</c:v>
                </c:pt>
                <c:pt idx="2555">
                  <c:v>132.12672690708933</c:v>
                </c:pt>
                <c:pt idx="2556">
                  <c:v>132.34844342038866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Diarios'!$B$3:$B$2559</c:f>
              <c:numCache>
                <c:formatCode>m/d/yyyy</c:formatCode>
                <c:ptCount val="2557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</c:numCache>
            </c:numRef>
          </c:cat>
          <c:val>
            <c:numRef>
              <c:f>'Valores Cuota Diarios'!$J$3:$J$2559</c:f>
              <c:numCache>
                <c:formatCode>#,##0.00</c:formatCode>
                <c:ptCount val="2557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  <c:pt idx="2492">
                  <c:v>112.24885795425254</c:v>
                </c:pt>
                <c:pt idx="2493">
                  <c:v>113.79332280815456</c:v>
                </c:pt>
                <c:pt idx="2494">
                  <c:v>116.67827546799208</c:v>
                </c:pt>
                <c:pt idx="2495">
                  <c:v>118.30982341274377</c:v>
                </c:pt>
                <c:pt idx="2496">
                  <c:v>118.30427173997131</c:v>
                </c:pt>
                <c:pt idx="2497">
                  <c:v>118.2987205429154</c:v>
                </c:pt>
                <c:pt idx="2498">
                  <c:v>118.33954985181866</c:v>
                </c:pt>
                <c:pt idx="2499">
                  <c:v>119.14503459203823</c:v>
                </c:pt>
                <c:pt idx="2500">
                  <c:v>118.84698634710625</c:v>
                </c:pt>
                <c:pt idx="2501">
                  <c:v>119.577885103402</c:v>
                </c:pt>
                <c:pt idx="2502">
                  <c:v>122.22109170295619</c:v>
                </c:pt>
                <c:pt idx="2503">
                  <c:v>122.21540688974609</c:v>
                </c:pt>
                <c:pt idx="2504">
                  <c:v>122.20972204462899</c:v>
                </c:pt>
                <c:pt idx="2505">
                  <c:v>121.67397000147865</c:v>
                </c:pt>
                <c:pt idx="2506">
                  <c:v>120.86283642496841</c:v>
                </c:pt>
                <c:pt idx="2507">
                  <c:v>121.13279255881966</c:v>
                </c:pt>
                <c:pt idx="2508">
                  <c:v>122.55013683205219</c:v>
                </c:pt>
                <c:pt idx="2509">
                  <c:v>122.73917050561236</c:v>
                </c:pt>
                <c:pt idx="2510">
                  <c:v>122.73346264145067</c:v>
                </c:pt>
                <c:pt idx="2511">
                  <c:v>122.72775525800868</c:v>
                </c:pt>
                <c:pt idx="2512">
                  <c:v>126.66734026281911</c:v>
                </c:pt>
                <c:pt idx="2513">
                  <c:v>127.74316529518683</c:v>
                </c:pt>
                <c:pt idx="2514">
                  <c:v>127.63717192043202</c:v>
                </c:pt>
                <c:pt idx="2515">
                  <c:v>127.81365252435768</c:v>
                </c:pt>
                <c:pt idx="2516">
                  <c:v>129.07734348127337</c:v>
                </c:pt>
                <c:pt idx="2517">
                  <c:v>129.07138650095544</c:v>
                </c:pt>
                <c:pt idx="2518">
                  <c:v>129.06542948709577</c:v>
                </c:pt>
                <c:pt idx="2519">
                  <c:v>129.07482421618298</c:v>
                </c:pt>
                <c:pt idx="2520">
                  <c:v>128.94884411339828</c:v>
                </c:pt>
                <c:pt idx="2521">
                  <c:v>126.61420374448366</c:v>
                </c:pt>
                <c:pt idx="2522">
                  <c:v>126.75162355894679</c:v>
                </c:pt>
                <c:pt idx="2523">
                  <c:v>126.21435170680012</c:v>
                </c:pt>
                <c:pt idx="2524">
                  <c:v>126.20850708520118</c:v>
                </c:pt>
                <c:pt idx="2525">
                  <c:v>126.20266294356377</c:v>
                </c:pt>
                <c:pt idx="2526">
                  <c:v>126.257212560684</c:v>
                </c:pt>
                <c:pt idx="2527">
                  <c:v>128.70848498314021</c:v>
                </c:pt>
                <c:pt idx="2528">
                  <c:v>128.08463467245892</c:v>
                </c:pt>
                <c:pt idx="2529">
                  <c:v>127.66684576522273</c:v>
                </c:pt>
                <c:pt idx="2530">
                  <c:v>127.416444952841</c:v>
                </c:pt>
                <c:pt idx="2531">
                  <c:v>127.41045026969203</c:v>
                </c:pt>
                <c:pt idx="2532">
                  <c:v>127.40473310359469</c:v>
                </c:pt>
                <c:pt idx="2533">
                  <c:v>128.33708409902877</c:v>
                </c:pt>
                <c:pt idx="2534">
                  <c:v>129.73560771569842</c:v>
                </c:pt>
                <c:pt idx="2535">
                  <c:v>130.13138978127932</c:v>
                </c:pt>
                <c:pt idx="2536">
                  <c:v>130.1186015190917</c:v>
                </c:pt>
                <c:pt idx="2537">
                  <c:v>131.37862221186646</c:v>
                </c:pt>
                <c:pt idx="2538">
                  <c:v>131.37271413976015</c:v>
                </c:pt>
                <c:pt idx="2539">
                  <c:v>131.36680592823279</c:v>
                </c:pt>
                <c:pt idx="2540">
                  <c:v>132.0139648268632</c:v>
                </c:pt>
                <c:pt idx="2541">
                  <c:v>132.13882588501852</c:v>
                </c:pt>
                <c:pt idx="2542">
                  <c:v>132.37063015214909</c:v>
                </c:pt>
                <c:pt idx="2543">
                  <c:v>132.24443524217801</c:v>
                </c:pt>
                <c:pt idx="2544">
                  <c:v>130.4367273559385</c:v>
                </c:pt>
                <c:pt idx="2545">
                  <c:v>130.43083436380883</c:v>
                </c:pt>
                <c:pt idx="2546">
                  <c:v>130.42494134218046</c:v>
                </c:pt>
                <c:pt idx="2547">
                  <c:v>132.79901586309572</c:v>
                </c:pt>
                <c:pt idx="2548">
                  <c:v>131.37587385031938</c:v>
                </c:pt>
                <c:pt idx="2549">
                  <c:v>131.36917803467318</c:v>
                </c:pt>
                <c:pt idx="2550">
                  <c:v>131.36324368941388</c:v>
                </c:pt>
                <c:pt idx="2551">
                  <c:v>130.77047097002924</c:v>
                </c:pt>
                <c:pt idx="2552">
                  <c:v>130.76452647045485</c:v>
                </c:pt>
                <c:pt idx="2553">
                  <c:v>130.75858194384952</c:v>
                </c:pt>
                <c:pt idx="2554">
                  <c:v>131.91696025808685</c:v>
                </c:pt>
                <c:pt idx="2555">
                  <c:v>133.84947452830804</c:v>
                </c:pt>
                <c:pt idx="2556">
                  <c:v>134.07496088509905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4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Valores</a:t>
            </a:r>
            <a:r>
              <a:rPr lang="es-PE" b="1" baseline="0"/>
              <a:t> Cuota: </a:t>
            </a:r>
            <a:r>
              <a:rPr lang="es-PE" b="1"/>
              <a:t>Faro Capital Corto Plazo Dólares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Diarios'!$B$3:$B$2564</c:f>
              <c:numCache>
                <c:formatCode>m/d/yyyy</c:formatCode>
                <c:ptCount val="256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  <c:pt idx="2492">
                  <c:v>45769</c:v>
                </c:pt>
                <c:pt idx="2493">
                  <c:v>45770</c:v>
                </c:pt>
                <c:pt idx="2494">
                  <c:v>45771</c:v>
                </c:pt>
                <c:pt idx="2495">
                  <c:v>45772</c:v>
                </c:pt>
                <c:pt idx="2496">
                  <c:v>45773</c:v>
                </c:pt>
                <c:pt idx="2497">
                  <c:v>45774</c:v>
                </c:pt>
                <c:pt idx="2498">
                  <c:v>45775</c:v>
                </c:pt>
                <c:pt idx="2499">
                  <c:v>45776</c:v>
                </c:pt>
                <c:pt idx="2500">
                  <c:v>45777</c:v>
                </c:pt>
                <c:pt idx="2501">
                  <c:v>45778</c:v>
                </c:pt>
                <c:pt idx="2502">
                  <c:v>45779</c:v>
                </c:pt>
                <c:pt idx="2503">
                  <c:v>45780</c:v>
                </c:pt>
                <c:pt idx="2504">
                  <c:v>45781</c:v>
                </c:pt>
                <c:pt idx="2505">
                  <c:v>45782</c:v>
                </c:pt>
                <c:pt idx="2506">
                  <c:v>45783</c:v>
                </c:pt>
                <c:pt idx="2507">
                  <c:v>45784</c:v>
                </c:pt>
                <c:pt idx="2508">
                  <c:v>45785</c:v>
                </c:pt>
                <c:pt idx="2509">
                  <c:v>45786</c:v>
                </c:pt>
                <c:pt idx="2510">
                  <c:v>45787</c:v>
                </c:pt>
                <c:pt idx="2511">
                  <c:v>45788</c:v>
                </c:pt>
                <c:pt idx="2512">
                  <c:v>45789</c:v>
                </c:pt>
                <c:pt idx="2513">
                  <c:v>45790</c:v>
                </c:pt>
                <c:pt idx="2514">
                  <c:v>45791</c:v>
                </c:pt>
                <c:pt idx="2515">
                  <c:v>45792</c:v>
                </c:pt>
                <c:pt idx="2516">
                  <c:v>45793</c:v>
                </c:pt>
                <c:pt idx="2517">
                  <c:v>45794</c:v>
                </c:pt>
                <c:pt idx="2518">
                  <c:v>45795</c:v>
                </c:pt>
                <c:pt idx="2519">
                  <c:v>45796</c:v>
                </c:pt>
                <c:pt idx="2520">
                  <c:v>45797</c:v>
                </c:pt>
                <c:pt idx="2521">
                  <c:v>45798</c:v>
                </c:pt>
                <c:pt idx="2522">
                  <c:v>45799</c:v>
                </c:pt>
                <c:pt idx="2523">
                  <c:v>45800</c:v>
                </c:pt>
                <c:pt idx="2524">
                  <c:v>45801</c:v>
                </c:pt>
                <c:pt idx="2525">
                  <c:v>45802</c:v>
                </c:pt>
                <c:pt idx="2526">
                  <c:v>45803</c:v>
                </c:pt>
                <c:pt idx="2527">
                  <c:v>45804</c:v>
                </c:pt>
                <c:pt idx="2528">
                  <c:v>45805</c:v>
                </c:pt>
                <c:pt idx="2529">
                  <c:v>45806</c:v>
                </c:pt>
                <c:pt idx="2530">
                  <c:v>45807</c:v>
                </c:pt>
                <c:pt idx="2531">
                  <c:v>45808</c:v>
                </c:pt>
                <c:pt idx="2532">
                  <c:v>45809</c:v>
                </c:pt>
                <c:pt idx="2533">
                  <c:v>45810</c:v>
                </c:pt>
                <c:pt idx="2534">
                  <c:v>45811</c:v>
                </c:pt>
                <c:pt idx="2535">
                  <c:v>45812</c:v>
                </c:pt>
                <c:pt idx="2536">
                  <c:v>45813</c:v>
                </c:pt>
                <c:pt idx="2537">
                  <c:v>45814</c:v>
                </c:pt>
                <c:pt idx="2538">
                  <c:v>45815</c:v>
                </c:pt>
                <c:pt idx="2539">
                  <c:v>45816</c:v>
                </c:pt>
                <c:pt idx="2540">
                  <c:v>45817</c:v>
                </c:pt>
                <c:pt idx="2541">
                  <c:v>45818</c:v>
                </c:pt>
                <c:pt idx="2542">
                  <c:v>45819</c:v>
                </c:pt>
                <c:pt idx="2543">
                  <c:v>45820</c:v>
                </c:pt>
                <c:pt idx="2544">
                  <c:v>45821</c:v>
                </c:pt>
                <c:pt idx="2545">
                  <c:v>45822</c:v>
                </c:pt>
                <c:pt idx="2546">
                  <c:v>45823</c:v>
                </c:pt>
                <c:pt idx="2547">
                  <c:v>45824</c:v>
                </c:pt>
                <c:pt idx="2548">
                  <c:v>45825</c:v>
                </c:pt>
                <c:pt idx="2549">
                  <c:v>45826</c:v>
                </c:pt>
                <c:pt idx="2550">
                  <c:v>45827</c:v>
                </c:pt>
                <c:pt idx="2551">
                  <c:v>45828</c:v>
                </c:pt>
                <c:pt idx="2552">
                  <c:v>45829</c:v>
                </c:pt>
                <c:pt idx="2553">
                  <c:v>45830</c:v>
                </c:pt>
                <c:pt idx="2554">
                  <c:v>45831</c:v>
                </c:pt>
                <c:pt idx="2555">
                  <c:v>45832</c:v>
                </c:pt>
                <c:pt idx="2556">
                  <c:v>45833</c:v>
                </c:pt>
                <c:pt idx="2557">
                  <c:v>45834</c:v>
                </c:pt>
                <c:pt idx="2558">
                  <c:v>45835</c:v>
                </c:pt>
                <c:pt idx="2559">
                  <c:v>45836</c:v>
                </c:pt>
                <c:pt idx="2560">
                  <c:v>45837</c:v>
                </c:pt>
                <c:pt idx="2561">
                  <c:v>45838</c:v>
                </c:pt>
              </c:numCache>
            </c:numRef>
          </c:cat>
          <c:val>
            <c:numRef>
              <c:f>'Valores Cuota Diarios'!$M$3:$M$2564</c:f>
              <c:numCache>
                <c:formatCode>#,##0.00</c:formatCode>
                <c:ptCount val="25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  <c:pt idx="2492">
                  <c:v>111.86021404435458</c:v>
                </c:pt>
                <c:pt idx="2493">
                  <c:v>111.86495651223809</c:v>
                </c:pt>
                <c:pt idx="2494">
                  <c:v>111.88107162629375</c:v>
                </c:pt>
                <c:pt idx="2495">
                  <c:v>111.89202034664349</c:v>
                </c:pt>
                <c:pt idx="2496">
                  <c:v>111.90350559167135</c:v>
                </c:pt>
                <c:pt idx="2497">
                  <c:v>111.91499730707116</c:v>
                </c:pt>
                <c:pt idx="2498">
                  <c:v>111.92932329732113</c:v>
                </c:pt>
                <c:pt idx="2499">
                  <c:v>111.94142133962521</c:v>
                </c:pt>
                <c:pt idx="2500">
                  <c:v>111.95342967298782</c:v>
                </c:pt>
                <c:pt idx="2501">
                  <c:v>111.96542217536077</c:v>
                </c:pt>
                <c:pt idx="2502">
                  <c:v>111.96936303638874</c:v>
                </c:pt>
                <c:pt idx="2503">
                  <c:v>111.98274022265797</c:v>
                </c:pt>
                <c:pt idx="2504">
                  <c:v>111.99612268592372</c:v>
                </c:pt>
                <c:pt idx="2505">
                  <c:v>112.00126406366813</c:v>
                </c:pt>
                <c:pt idx="2506">
                  <c:v>112.01727886832077</c:v>
                </c:pt>
                <c:pt idx="2507">
                  <c:v>112.02858147545011</c:v>
                </c:pt>
                <c:pt idx="2508">
                  <c:v>112.03979499398032</c:v>
                </c:pt>
                <c:pt idx="2509">
                  <c:v>112.05270803656623</c:v>
                </c:pt>
                <c:pt idx="2510">
                  <c:v>112.06436232111427</c:v>
                </c:pt>
                <c:pt idx="2511">
                  <c:v>112.07601711261276</c:v>
                </c:pt>
                <c:pt idx="2512">
                  <c:v>112.07086548185121</c:v>
                </c:pt>
                <c:pt idx="2513">
                  <c:v>112.08168735371372</c:v>
                </c:pt>
                <c:pt idx="2514">
                  <c:v>112.09814093844079</c:v>
                </c:pt>
                <c:pt idx="2515">
                  <c:v>112.11144737459793</c:v>
                </c:pt>
                <c:pt idx="2516">
                  <c:v>112.12524645533114</c:v>
                </c:pt>
                <c:pt idx="2517">
                  <c:v>112.13697269952516</c:v>
                </c:pt>
                <c:pt idx="2518">
                  <c:v>112.14870097890716</c:v>
                </c:pt>
                <c:pt idx="2519">
                  <c:v>112.16047759400304</c:v>
                </c:pt>
                <c:pt idx="2520">
                  <c:v>112.17035568646121</c:v>
                </c:pt>
                <c:pt idx="2521">
                  <c:v>112.1888151070584</c:v>
                </c:pt>
                <c:pt idx="2522">
                  <c:v>112.20096228089746</c:v>
                </c:pt>
                <c:pt idx="2523">
                  <c:v>112.21245515186965</c:v>
                </c:pt>
                <c:pt idx="2524">
                  <c:v>112.22414649107672</c:v>
                </c:pt>
                <c:pt idx="2525">
                  <c:v>112.23584042732037</c:v>
                </c:pt>
                <c:pt idx="2526">
                  <c:v>112.24751566490079</c:v>
                </c:pt>
                <c:pt idx="2527">
                  <c:v>112.25968758979614</c:v>
                </c:pt>
                <c:pt idx="2528">
                  <c:v>112.27328472677466</c:v>
                </c:pt>
                <c:pt idx="2529">
                  <c:v>112.28303868600761</c:v>
                </c:pt>
                <c:pt idx="2530">
                  <c:v>112.28161517515801</c:v>
                </c:pt>
                <c:pt idx="2531">
                  <c:v>112.2962716846862</c:v>
                </c:pt>
                <c:pt idx="2532">
                  <c:v>112.31095629908006</c:v>
                </c:pt>
                <c:pt idx="2533">
                  <c:v>112.32299671137108</c:v>
                </c:pt>
                <c:pt idx="2534">
                  <c:v>112.33487068006694</c:v>
                </c:pt>
                <c:pt idx="2535">
                  <c:v>112.34829768664831</c:v>
                </c:pt>
                <c:pt idx="2536">
                  <c:v>112.36158457179661</c:v>
                </c:pt>
                <c:pt idx="2537">
                  <c:v>112.37254875816913</c:v>
                </c:pt>
                <c:pt idx="2538">
                  <c:v>112.38349137066795</c:v>
                </c:pt>
                <c:pt idx="2539">
                  <c:v>112.39443625823455</c:v>
                </c:pt>
                <c:pt idx="2540">
                  <c:v>112.4031738784654</c:v>
                </c:pt>
                <c:pt idx="2541">
                  <c:v>112.41379688127179</c:v>
                </c:pt>
                <c:pt idx="2542">
                  <c:v>112.42696293531928</c:v>
                </c:pt>
                <c:pt idx="2543">
                  <c:v>112.43263130155519</c:v>
                </c:pt>
                <c:pt idx="2544">
                  <c:v>112.44232113878826</c:v>
                </c:pt>
                <c:pt idx="2545">
                  <c:v>112.45417325215706</c:v>
                </c:pt>
                <c:pt idx="2546">
                  <c:v>112.4660296806633</c:v>
                </c:pt>
                <c:pt idx="2547">
                  <c:v>112.47915868242502</c:v>
                </c:pt>
                <c:pt idx="2548">
                  <c:v>112.49233162013148</c:v>
                </c:pt>
                <c:pt idx="2549">
                  <c:v>112.49813770625924</c:v>
                </c:pt>
                <c:pt idx="2550">
                  <c:v>112.51055013874503</c:v>
                </c:pt>
                <c:pt idx="2551">
                  <c:v>112.51608410867213</c:v>
                </c:pt>
                <c:pt idx="2552">
                  <c:v>112.52805767651373</c:v>
                </c:pt>
                <c:pt idx="2553">
                  <c:v>112.54003467332117</c:v>
                </c:pt>
                <c:pt idx="2554">
                  <c:v>112.55747248878372</c:v>
                </c:pt>
                <c:pt idx="2555">
                  <c:v>112.57145122113654</c:v>
                </c:pt>
                <c:pt idx="2556">
                  <c:v>112.58428426038247</c:v>
                </c:pt>
                <c:pt idx="2557">
                  <c:v>112.59868794010356</c:v>
                </c:pt>
                <c:pt idx="2558">
                  <c:v>112.60269598463844</c:v>
                </c:pt>
                <c:pt idx="2559">
                  <c:v>112.61514478187131</c:v>
                </c:pt>
                <c:pt idx="2560">
                  <c:v>112.62759665352125</c:v>
                </c:pt>
                <c:pt idx="2561">
                  <c:v>112.64466670506279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ax val="45838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1E0EDB-906D-4B97-BD0B-19323FBB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B9A3FC-A48C-4C06-AC25-F6FD884CF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83224C6-58CE-4289-BF06-CB9CC409D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33B73-4B75-4E59-9F1F-49D49EC98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0B626-45C6-484B-96CE-2BA927BB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7300" y="8060690"/>
          <a:ext cx="5376468" cy="122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19</xdr:col>
      <xdr:colOff>451744</xdr:colOff>
      <xdr:row>35</xdr:row>
      <xdr:rowOff>40640</xdr:rowOff>
    </xdr:from>
    <xdr:to>
      <xdr:col>27</xdr:col>
      <xdr:colOff>537768</xdr:colOff>
      <xdr:row>41</xdr:row>
      <xdr:rowOff>137160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65AC1BB-E1A7-9C0C-6D68-78FE10C0F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6344" y="7995920"/>
          <a:ext cx="5545196" cy="125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30F7-DA9F-4B96-9F1A-C88E9875D824}">
  <dimension ref="A22:Z49"/>
  <sheetViews>
    <sheetView showGridLines="0" topLeftCell="A16" zoomScale="80" zoomScaleNormal="80" workbookViewId="0">
      <selection activeCell="H21" sqref="H21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Diarios'!$B:$Q,'Gráficos (2)'!C$25,0)/VLOOKUP($A28,'Valores Cuota Diarios'!$B:$Q,'Gráficos (2)'!C$25,0))-1</f>
        <v>3.3670355062097146E-2</v>
      </c>
      <c r="D27" s="36">
        <f>+(VLOOKUP($A27,'Valores Cuota Diarios'!$B:$Q,'Gráficos (2)'!D$25,0)/VLOOKUP($A28,'Valores Cuota Diarios'!$B:$Q,'Gráficos (2)'!D$25,0))-1</f>
        <v>3.3363764416438846E-2</v>
      </c>
      <c r="E27" s="50">
        <f>+(VLOOKUP($A27,'Valores Cuota Diarios'!$B:$Q,'Gráficos (2)'!E$25,0)/VLOOKUP($A28,'Valores Cuota Diarios'!$B:$Q,'Gráficos (2)'!E$25,0))-1</f>
        <v>3.3057264204495729E-2</v>
      </c>
      <c r="F27" s="36">
        <f>+(VLOOKUP($A27,'Valores Cuota Diarios'!$B:$Q,'Gráficos (2)'!F$25,0)/VLOOKUP($A28,'Valores Cuota Diarios'!$B:$Q,'Gráficos (2)'!F$25,0))-1</f>
        <v>3.1587861270864881E-2</v>
      </c>
      <c r="G27" s="28"/>
      <c r="H27" s="28"/>
      <c r="I27" s="43">
        <f>+$A$27</f>
        <v>45838</v>
      </c>
      <c r="J27" s="36">
        <f>+(VLOOKUP($A27,'Valores Cuota Diarios'!$B:$Q,'Gráficos (2)'!J$25,0)/VLOOKUP($A28,'Valores Cuota Diarios'!$B:$Q,'Gráficos (2)'!J$25,0))-1</f>
        <v>3.5682803738728675E-2</v>
      </c>
      <c r="K27" s="36">
        <f>+(VLOOKUP($A27,'Valores Cuota Diarios'!$B:$Q,'Gráficos (2)'!K$25,0)/VLOOKUP($A28,'Valores Cuota Diarios'!$B:$Q,'Gráficos (2)'!K$25,0))-1</f>
        <v>3.4454593084531693E-2</v>
      </c>
      <c r="L27" s="50">
        <f>+(VLOOKUP($A27,'Valores Cuota Diarios'!$B:$Q,'Gráficos (2)'!L$25,0)/VLOOKUP($A28,'Valores Cuota Diarios'!$B:$Q,'Gráficos (2)'!L$25,0))-1</f>
        <v>3.3227830921100265E-2</v>
      </c>
      <c r="M27" s="36">
        <f>+(VLOOKUP($A27,'Valores Cuota Diarios'!$B:$Q,'Gráficos (2)'!M$25,0)/VLOOKUP($A28,'Valores Cuota Diarios'!$B:$Q,'Gráficos (2)'!M$25,0))-1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Diarios'!$B:$Q,'Gráficos (2)'!R$25,0)/VLOOKUP($A28,'Valores Cuota Diarios'!$B:$Q,'Gráficos (2)'!R$25,0))-1</f>
        <v>#VALUE!</v>
      </c>
      <c r="S27" s="50" t="e">
        <f>+(VLOOKUP($A27,'Valores Cuota Diarios'!$B:$Q,'Gráficos (2)'!S$25,0)/VLOOKUP($A28,'Valores Cuota Diarios'!$B:$Q,'Gráficos (2)'!S$25,0))-1</f>
        <v>#VALUE!</v>
      </c>
      <c r="T27" s="36" t="e">
        <f>+(VLOOKUP($A27,'Valores Cuota Diarios'!$B:$Q,'Gráficos (2)'!T$25,0)/VLOOKUP($A28,'Valores Cuota Diarios'!$B:$Q,'Gráficos (2)'!T$25,0))-1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Diarios'!$B:$Q,'Gráficos (2)'!Z$25,0)/VLOOKUP($A28,'Valores Cuota Diarios'!$B:$Q,'Gráficos (2)'!Z$25,0))-1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Diarios'!$B:$Q,'Gráficos (2)'!C$25,0)/VLOOKUP($A29,'Valores Cuota Diarios'!$B:$Q,'Gráficos (2)'!C$25,0))-1)^(360/366))-1</f>
        <v>2.3200085832576045E-2</v>
      </c>
      <c r="D28" s="30">
        <f>+((1+(VLOOKUP($A28,'Valores Cuota Diarios'!$B:$Q,'Gráficos (2)'!D$25,0)/VLOOKUP($A29,'Valores Cuota Diarios'!$B:$Q,'Gráficos (2)'!D$25,0))-1)^(360/366))-1</f>
        <v>2.2037872144433646E-2</v>
      </c>
      <c r="E28" s="51">
        <f>+((1+(VLOOKUP($A28,'Valores Cuota Diarios'!$B:$Q,'Gráficos (2)'!E$25,0)/VLOOKUP($A29,'Valores Cuota Diarios'!$B:$Q,'Gráficos (2)'!E$25,0))-1)^(360/366))-1</f>
        <v>2.0876974839902473E-2</v>
      </c>
      <c r="F28" s="30">
        <f>+((1+(VLOOKUP($A28,'Valores Cuota Diarios'!$B:$Q,'Gráficos (2)'!F$25,0)/VLOOKUP($A29,'Valores Cuota Diarios'!$B:$Q,'Gráficos (2)'!F$25,0))-1)^(360/366))-1</f>
        <v>1.8151734946271869E-2</v>
      </c>
      <c r="G28" s="28"/>
      <c r="H28" s="28"/>
      <c r="I28" s="29" t="s">
        <v>27</v>
      </c>
      <c r="J28" s="30">
        <f>+((1+(VLOOKUP($A28,'Valores Cuota Diarios'!$B:$Q,'Gráficos (2)'!J$25,0)/VLOOKUP($A29,'Valores Cuota Diarios'!$B:$Q,'Gráficos (2)'!J$25,0))-1)^(360/366))-1</f>
        <v>0.12760569278670908</v>
      </c>
      <c r="K28" s="30">
        <f>+((1+(VLOOKUP($A28,'Valores Cuota Diarios'!$B:$Q,'Gráficos (2)'!K$25,0)/VLOOKUP($A29,'Valores Cuota Diarios'!$B:$Q,'Gráficos (2)'!K$25,0))-1)^(360/366))-1</f>
        <v>0.12494760143409001</v>
      </c>
      <c r="L28" s="51">
        <f>+((1+(VLOOKUP($A28,'Valores Cuota Diarios'!$B:$Q,'Gráficos (2)'!L$25,0)/VLOOKUP($A29,'Valores Cuota Diarios'!$B:$Q,'Gráficos (2)'!L$25,0))-1)^(360/366))-1</f>
        <v>0.11984510545955041</v>
      </c>
      <c r="M28" s="30">
        <f>+((1+(VLOOKUP($A28,'Valores Cuota Diarios'!$B:$Q,'Gráficos (2)'!M$25,0)/VLOOKUP($A29,'Valores Cuota Diarios'!$B:$Q,'Gráficos (2)'!M$25,0))-1)^(360/366))-1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Diarios'!$B:$Q,'Gráficos (2)'!R$25,0)/VLOOKUP($A29,'Valores Cuota Diarios'!$B:$Q,'Gráficos (2)'!R$25,0))-1)^(360/366))-1</f>
        <v>9.0677290910854191E-2</v>
      </c>
      <c r="S28" s="51">
        <f>+((1+(VLOOKUP($A28,'Valores Cuota Diarios'!$B:$Q,'Gráficos (2)'!S$25,0)/VLOOKUP($A29,'Valores Cuota Diarios'!$B:$Q,'Gráficos (2)'!S$25,0))-1)^(360/366))-1</f>
        <v>8.8106218007420356E-2</v>
      </c>
      <c r="T28" s="30">
        <f>+((1+(VLOOKUP($A28,'Valores Cuota Diarios'!$B:$Q,'Gráficos (2)'!T$25,0)/VLOOKUP($A29,'Valores Cuota Diarios'!$B:$Q,'Gráficos (2)'!T$25,0))-1)^(360/366))-1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Diarios'!$B:$Q,'Gráficos (2)'!Y$25,0)/VLOOKUP($A29,'Valores Cuota Diarios'!$B:$Q,'Gráficos (2)'!Y$25,0))-1)^(360/366))-1</f>
        <v>4.6974147502720998E-2</v>
      </c>
      <c r="Z28" s="30">
        <f>+((1+(VLOOKUP($A28,'Valores Cuota Diarios'!$B:$Q,'Gráficos (2)'!Z$25,0)/VLOOKUP($A29,'Valores Cuota Diarios'!$B:$Q,'Gráficos (2)'!Z$25,0))-1)^(360/366))-1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Diarios'!$B:$Q,'Gráficos (2)'!C$25,0)/VLOOKUP($A30,'Valores Cuota Diarios'!$B:$Q,'Gráficos (2)'!C$25,0))-1)^(360/365))-1</f>
        <v>4.4744932194952902E-2</v>
      </c>
      <c r="D29" s="36">
        <f>+((1+(VLOOKUP($A29,'Valores Cuota Diarios'!$B:$Q,'Gráficos (2)'!D$25,0)/VLOOKUP($A30,'Valores Cuota Diarios'!$B:$Q,'Gráficos (2)'!D$25,0))-1)^(360/365))-1</f>
        <v>4.3512825932776833E-2</v>
      </c>
      <c r="E29" s="50">
        <f>+((1+(VLOOKUP($A29,'Valores Cuota Diarios'!$B:$Q,'Gráficos (2)'!E$25,0)/VLOOKUP($A30,'Valores Cuota Diarios'!$B:$Q,'Gráficos (2)'!E$25,0))-1)^(360/365))-1</f>
        <v>4.2282168707440837E-2</v>
      </c>
      <c r="F29" s="36">
        <f>+((1+(VLOOKUP($A29,'Valores Cuota Diarios'!$B:$Q,'Gráficos (2)'!F$25,0)/VLOOKUP($A30,'Valores Cuota Diarios'!$B:$Q,'Gráficos (2)'!F$25,0))-1)^(360/365))-1</f>
        <v>3.7303837999455025E-2</v>
      </c>
      <c r="G29" s="28"/>
      <c r="H29" s="28"/>
      <c r="I29" s="35" t="s">
        <v>26</v>
      </c>
      <c r="J29" s="36">
        <f>+((1+(VLOOKUP($A29,'Valores Cuota Diarios'!$B:$Q,'Gráficos (2)'!J$25,0)/VLOOKUP($A30,'Valores Cuota Diarios'!$B:$Q,'Gráficos (2)'!J$25,0))-1)^(360/365))-1</f>
        <v>0.17244179640109469</v>
      </c>
      <c r="K29" s="36">
        <f>+((1+(VLOOKUP($A29,'Valores Cuota Diarios'!$B:$Q,'Gráficos (2)'!K$25,0)/VLOOKUP($A30,'Valores Cuota Diarios'!$B:$Q,'Gráficos (2)'!K$25,0))-1)^(360/365))-1</f>
        <v>0.16967801477514155</v>
      </c>
      <c r="L29" s="50">
        <f>+((1+(VLOOKUP($A29,'Valores Cuota Diarios'!$B:$Q,'Gráficos (2)'!L$25,0)/VLOOKUP($A30,'Valores Cuota Diarios'!$B:$Q,'Gráficos (2)'!L$25,0))-1)^(360/365))-1</f>
        <v>0.16416992720688528</v>
      </c>
      <c r="M29" s="36">
        <f>+((1+(VLOOKUP($A29,'Valores Cuota Diarios'!$B:$Q,'Gráficos (2)'!M$25,0)/VLOOKUP($A30,'Valores Cuota Diarios'!$B:$Q,'Gráficos (2)'!M$25,0))-1)^(360/365))-1</f>
        <v>0.16169703619474141</v>
      </c>
      <c r="N29" s="28"/>
      <c r="O29" s="28"/>
      <c r="P29" s="35" t="s">
        <v>26</v>
      </c>
      <c r="Q29" s="36">
        <f>+((1+(VLOOKUP($A29,'Valores Cuota Diarios'!$B:$Q,'Gráficos (2)'!Q$25,0)/VLOOKUP($A30,'Valores Cuota Diarios'!$B:$Q,'Gráficos (2)'!Q$25,0))-1)^(360/365))-1</f>
        <v>0.2314181186462958</v>
      </c>
      <c r="R29" s="36">
        <f>+((1+(VLOOKUP($A29,'Valores Cuota Diarios'!$B:$Q,'Gráficos (2)'!R$25,0)/VLOOKUP($A30,'Valores Cuota Diarios'!$B:$Q,'Gráficos (2)'!R$25,0))-1)^(360/365))-1</f>
        <v>0.22851529390386571</v>
      </c>
      <c r="S29" s="50">
        <f>+((1+(VLOOKUP($A29,'Valores Cuota Diarios'!$B:$Q,'Gráficos (2)'!S$25,0)/VLOOKUP($A30,'Valores Cuota Diarios'!$B:$Q,'Gráficos (2)'!S$25,0))-1)^(360/365))-1</f>
        <v>0.22561929303363693</v>
      </c>
      <c r="T29" s="36">
        <f>+((1+(VLOOKUP($A29,'Valores Cuota Diarios'!$B:$Q,'Gráficos (2)'!T$25,0)/VLOOKUP($A30,'Valores Cuota Diarios'!$B:$Q,'Gráficos (2)'!T$25,0))-1)^(360/365))-1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Diarios'!$B:$Q,'Gráficos (2)'!Z$25,0)/VLOOKUP($A30,'Valores Cuota Diarios'!$B:$Q,'Gráficos (2)'!Z$25,0))-1)^(360/365)-1)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Diarios'!$B:$Q,'Gráficos (2)'!C$25,0)/VLOOKUP($A31,'Valores Cuota Diarios'!$B:$Q,'Gráficos (2)'!C$25,0))-1)^(360/365))-1</f>
        <v>-0.11735159889015079</v>
      </c>
      <c r="D30" s="30">
        <f>+((1+(VLOOKUP($A30,'Valores Cuota Diarios'!$B:$Q,'Gráficos (2)'!D$25,0)/VLOOKUP($A31,'Valores Cuota Diarios'!$B:$Q,'Gráficos (2)'!D$25,0))-1)^(360/365))-1</f>
        <v>-0.11839253151178142</v>
      </c>
      <c r="E30" s="51">
        <f>+((1+(VLOOKUP($A30,'Valores Cuota Diarios'!$B:$Q,'Gráficos (2)'!E$25,0)/VLOOKUP($A31,'Valores Cuota Diarios'!$B:$Q,'Gráficos (2)'!E$25,0))-1)^(360/365))-1</f>
        <v>-0.11943102485330692</v>
      </c>
      <c r="F30" s="30">
        <f>+((1+(VLOOKUP($A30,'Valores Cuota Diarios'!$B:$Q,'Gráficos (2)'!F$25,0)/VLOOKUP($A31,'Valores Cuota Diarios'!$B:$Q,'Gráficos (2)'!F$25,0))-1)^(360/365))-1</f>
        <v>-0.12373213803482075</v>
      </c>
      <c r="G30" s="28"/>
      <c r="H30" s="28"/>
      <c r="I30" s="29" t="s">
        <v>25</v>
      </c>
      <c r="J30" s="30">
        <f>+((1+(VLOOKUP($A30,'Valores Cuota Diarios'!$B:$Q,'Gráficos (2)'!J$25,0)/VLOOKUP($A31,'Valores Cuota Diarios'!$B:$Q,'Gráficos (2)'!J$25,0))-1)^(360/365))-1</f>
        <v>-0.206019450986476</v>
      </c>
      <c r="K30" s="30">
        <f>+((1+(VLOOKUP($A30,'Valores Cuota Diarios'!$B:$Q,'Gráficos (2)'!K$25,0)/VLOOKUP($A31,'Valores Cuota Diarios'!$B:$Q,'Gráficos (2)'!K$25,0))-1)^(360/365))-1</f>
        <v>-0.20796176891183471</v>
      </c>
      <c r="L30" s="51">
        <f>+((1+(VLOOKUP($A30,'Valores Cuota Diarios'!$B:$Q,'Gráficos (2)'!L$25,0)/VLOOKUP($A31,'Valores Cuota Diarios'!$B:$Q,'Gráficos (2)'!L$25,0))-1)^(360/365))-1</f>
        <v>-0.21169393867989283</v>
      </c>
      <c r="M30" s="30">
        <f>+((1+(VLOOKUP($A30,'Valores Cuota Diarios'!$B:$Q,'Gráficos (2)'!M$25,0)/VLOOKUP($A31,'Valores Cuota Diarios'!$B:$Q,'Gráficos (2)'!M$25,0))-1)^(360/365))-1</f>
        <v>-0.2128145489217167</v>
      </c>
      <c r="N30" s="28"/>
      <c r="O30" s="28"/>
      <c r="P30" s="29" t="s">
        <v>25</v>
      </c>
      <c r="Q30" s="30">
        <f>+((1+(VLOOKUP($A30,'Valores Cuota Diarios'!$B:$Q,'Gráficos (2)'!Q$25,0)/VLOOKUP($A31,'Valores Cuota Diarios'!$B:$Q,'Gráficos (2)'!Q$25,0))-1)^(360/365))-1</f>
        <v>-0.30261112945869151</v>
      </c>
      <c r="R30" s="30">
        <f>+((1+(VLOOKUP($A30,'Valores Cuota Diarios'!$B:$Q,'Gráficos (2)'!R$25,0)/VLOOKUP($A31,'Valores Cuota Diarios'!$B:$Q,'Gráficos (2)'!R$25,0))-1)^(360/365))-1</f>
        <v>-0.30425508583536576</v>
      </c>
      <c r="S30" s="51">
        <f>+((1+(VLOOKUP($A30,'Valores Cuota Diarios'!$B:$Q,'Gráficos (2)'!S$25,0)/VLOOKUP($A31,'Valores Cuota Diarios'!$B:$Q,'Gráficos (2)'!S$25,0))-1)^(360/365))-1</f>
        <v>-0.30589517764934304</v>
      </c>
      <c r="T30" s="30">
        <f>+((1+(VLOOKUP($A30,'Valores Cuota Diarios'!$B:$Q,'Gráficos (2)'!T$25,0)/VLOOKUP($A31,'Valores Cuota Diarios'!$B:$Q,'Gráficos (2)'!T$25,0))-1)^(360/365))-1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Diarios'!$B:$Q,'Gráficos (2)'!Y$25,0)/VLOOKUP($V30,'Valores Cuota Diarios'!$B:$Q,'Gráficos (2)'!Y$25,0))-1</f>
        <v>9.4361632589528011E-3</v>
      </c>
      <c r="Z30" s="30">
        <f>+(VLOOKUP($A30,'Valores Cuota Diarios'!$B:$Q,'Gráficos (2)'!Z$25,0)/VLOOKUP(44782,'Valores Cuota Diarios'!$B:$Q,'Gráficos (2)'!Z$25,0))-1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Diarios'!$B:$Q,'Gráficos (2)'!C$25,0)/VLOOKUP($A32,'Valores Cuota Diarios'!$B:$Q,'Gráficos (2)'!C$25,0))-1)^(360/365))-1</f>
        <v>-1.9360155296222148E-2</v>
      </c>
      <c r="D31" s="36">
        <f>+((1+(VLOOKUP($A31,'Valores Cuota Diarios'!$B:$Q,'Gráficos (2)'!D$25,0)/VLOOKUP($A32,'Valores Cuota Diarios'!$B:$Q,'Gráficos (2)'!D$25,0))-1)^(360/365))-1</f>
        <v>-2.0516660062469105E-2</v>
      </c>
      <c r="E31" s="50">
        <f>+((1+(VLOOKUP($A31,'Valores Cuota Diarios'!$B:$Q,'Gráficos (2)'!E$25,0)/VLOOKUP($A32,'Valores Cuota Diarios'!$B:$Q,'Gráficos (2)'!E$25,0))-1)^(360/365))-1</f>
        <v>-2.1671804704140984E-2</v>
      </c>
      <c r="F31" s="36">
        <f>+((1+(VLOOKUP($A31,'Valores Cuota Diarios'!$B:$Q,'Gráficos (2)'!F$25,0)/VLOOKUP($A32,'Valores Cuota Diarios'!$B:$Q,'Gráficos (2)'!F$25,0))-1)^(360/365))-1</f>
        <v>-2.3031949881776259E-2</v>
      </c>
      <c r="G31" s="28"/>
      <c r="H31" s="28"/>
      <c r="I31" s="35" t="s">
        <v>11</v>
      </c>
      <c r="J31" s="36">
        <f>+((1+(VLOOKUP($A31,'Valores Cuota Diarios'!$B:$Q,'Gráficos (2)'!J$25,0)/VLOOKUP($A32,'Valores Cuota Diarios'!$B:$Q,'Gráficos (2)'!J$25,0))-1)^(360/365))-1</f>
        <v>0.11915910004332653</v>
      </c>
      <c r="K31" s="36">
        <f>+((1+(VLOOKUP($A31,'Valores Cuota Diarios'!$B:$Q,'Gráficos (2)'!K$25,0)/VLOOKUP($A32,'Valores Cuota Diarios'!$B:$Q,'Gráficos (2)'!K$25,0))-1)^(360/365))-1</f>
        <v>0.1165209210166831</v>
      </c>
      <c r="L31" s="50">
        <f>+((1+(VLOOKUP($A31,'Valores Cuota Diarios'!$B:$Q,'Gráficos (2)'!L$25,0)/VLOOKUP($A32,'Valores Cuota Diarios'!$B:$Q,'Gráficos (2)'!L$25,0))-1)^(360/365))-1</f>
        <v>0.11126315355670102</v>
      </c>
      <c r="M31" s="36">
        <f>+((1+(VLOOKUP($A31,'Valores Cuota Diarios'!$B:$Q,'Gráficos (2)'!M$25,0)/VLOOKUP($A32,'Valores Cuota Diarios'!$B:$Q,'Gráficos (2)'!M$25,0))-1)^(360/365))-1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Diarios'!$B:$Q,'Gráficos (2)'!R$25,0)/VLOOKUP($A32,'Valores Cuota Diarios'!$B:$Q,'Gráficos (2)'!R$25,0))-1)^(360/365))-1</f>
        <v>-2.4786764995176735E-2</v>
      </c>
      <c r="S31" s="50">
        <f>+((1+(VLOOKUP($A31,'Valores Cuota Diarios'!$B:$Q,'Gráficos (2)'!S$25,0)/VLOOKUP($A32,'Valores Cuota Diarios'!$B:$Q,'Gráficos (2)'!S$25,0))-1)^(360/365))-1</f>
        <v>-2.7085652433732954E-2</v>
      </c>
      <c r="T31" s="36">
        <f>+((1+(VLOOKUP($A31,'Valores Cuota Diarios'!$B:$Q,'Gráficos (2)'!T$25,0)/VLOOKUP($A32,'Valores Cuota Diarios'!$B:$Q,'Gráficos (2)'!T$25,0))-1)^(360/365))-1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Diarios'!$B:$Q,'Gráficos (2)'!C$25,0)/VLOOKUP($A33,'Valores Cuota Diarios'!$B:$Q,'Gráficos (2)'!C$25,0))-1)^(360/366))-1</f>
        <v>6.1690020031877735E-2</v>
      </c>
      <c r="D32" s="30">
        <f>+((1+(VLOOKUP($A32,'Valores Cuota Diarios'!$B:$Q,'Gráficos (2)'!D$25,0)/VLOOKUP($A33,'Valores Cuota Diarios'!$B:$Q,'Gráficos (2)'!D$25,0))-1)^(360/366))-1</f>
        <v>6.0437929802133583E-2</v>
      </c>
      <c r="E32" s="51">
        <f>+((1+(VLOOKUP($A32,'Valores Cuota Diarios'!$B:$Q,'Gráficos (2)'!E$25,0)/VLOOKUP($A33,'Valores Cuota Diarios'!$B:$Q,'Gráficos (2)'!E$25,0))-1)^(360/366))-1</f>
        <v>5.9187312111677715E-2</v>
      </c>
      <c r="F32" s="30">
        <f>+((VLOOKUP($A32,'Valores Cuota Diarios'!$B:$Q,'Gráficos (2)'!F$25,0)/VLOOKUP(43993,'Valores Cuota Diarios'!$B:$Q,'Gráficos (2)'!F$25,0))-1)</f>
        <v>0.1036410053005854</v>
      </c>
      <c r="G32" s="28"/>
      <c r="H32" s="28"/>
      <c r="I32" s="29" t="s">
        <v>8</v>
      </c>
      <c r="J32" s="30">
        <f>+((1+(VLOOKUP($A32,'Valores Cuota Diarios'!$B:$Q,'Gráficos (2)'!J$25,0)/VLOOKUP($A33,'Valores Cuota Diarios'!$B:$Q,'Gráficos (2)'!J$25,0))-1)^(360/366))-1</f>
        <v>0.24434787793097468</v>
      </c>
      <c r="K32" s="30">
        <f>+((1+(VLOOKUP($A32,'Valores Cuota Diarios'!$B:$Q,'Gráficos (2)'!K$25,0)/VLOOKUP($A33,'Valores Cuota Diarios'!$B:$Q,'Gráficos (2)'!K$25,0))-1)^(360/366))-1</f>
        <v>0.24141459304478619</v>
      </c>
      <c r="L32" s="51">
        <f>+((1+(VLOOKUP($A32,'Valores Cuota Diarios'!$B:$Q,'Gráficos (2)'!L$25,0)/VLOOKUP($A33,'Valores Cuota Diarios'!$B:$Q,'Gráficos (2)'!L$25,0))-1)^(360/366))-1</f>
        <v>0.23556869340349662</v>
      </c>
      <c r="M32" s="30">
        <f>+(VLOOKUP($A32,'Valores Cuota Diarios'!$B:$Q,'Gráficos (2)'!M$25,0)/VLOOKUP(43993,'Valores Cuota Diarios'!$B:$Q,'Gráficos (2)'!M$25,0))-1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Diarios'!$B:$Q,'Gráficos (2)'!R$25,0)/100)-1</f>
        <v>0.42864124779255119</v>
      </c>
      <c r="S32" s="51">
        <f>+(VLOOKUP($A32,'Valores Cuota Diarios'!$B:$Q,'Gráficos (2)'!S$25,0)/100)-1</f>
        <v>0.4254603758706017</v>
      </c>
      <c r="T32" s="30">
        <f>+(VLOOKUP($A32,'Valores Cuota Diarios'!$B:$Q,'Gráficos (2)'!T$25,0)/100)-1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Diarios'!$B:$Q,'Gráficos (2)'!C$25,0)/VLOOKUP(43465,'Valores Cuota Diarios'!$B:$Q,'Gráficos (2)'!C$25,0))-1)^(360/365))-1</f>
        <v>6.560678993825686E-2</v>
      </c>
      <c r="D33" s="36">
        <f>+((1+(VLOOKUP($A33,'Valores Cuota Diarios'!$B:$Q,'Gráficos (2)'!D$25,0)/VLOOKUP(43465,'Valores Cuota Diarios'!$B:$Q,'Gráficos (2)'!D$25,0))-1)^(360/365))-1</f>
        <v>6.3452451019051503E-2</v>
      </c>
      <c r="E33" s="50">
        <f>+((1+(VLOOKUP($A33,'Valores Cuota Diarios'!$B:$Q,'Gráficos (2)'!E$25,0)/VLOOKUP(43465,'Valores Cuota Diarios'!$B:$Q,'Gráficos (2)'!E$25,0))-1)^(360/365))-1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Diarios'!$B:$Q,'Gráficos (2)'!J$25,0)/VLOOKUP(43465,'Valores Cuota Diarios'!$B:$Q,'Gráficos (2)'!J$25,0))-1)^(360/365))-1</f>
        <v>0.16655192179568346</v>
      </c>
      <c r="K33" s="36">
        <f>+((1+(VLOOKUP($A33,'Valores Cuota Diarios'!$B:$Q,'Gráficos (2)'!K$25,0)/VLOOKUP(43465,'Valores Cuota Diarios'!$B:$Q,'Gráficos (2)'!K$25,0))-1)^(360/365))-1</f>
        <v>0.16182503713267815</v>
      </c>
      <c r="L33" s="50">
        <f>+((1+(VLOOKUP($A33,'Valores Cuota Diarios'!$B:$Q,'Gráficos (2)'!L$25,0)/VLOOKUP(43465,'Valores Cuota Diarios'!$B:$Q,'Gráficos (2)'!L$25,0))-1)^(360/365))-1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Diarios'!$B:$Q,'Gráficos (2)'!C$25,0)/VLOOKUP(43248,'Valores Cuota Diarios'!$B:$Q,'Gráficos (2)'!C$25,0))-1</f>
        <v>8.7234825738427446E-2</v>
      </c>
      <c r="D34" s="30">
        <f>+(VLOOKUP($A27,'Valores Cuota Diarios'!$B:$Q,'Gráficos (2)'!D$25,0)/VLOOKUP(43248,'Valores Cuota Diarios'!$B:$Q,'Gráficos (2)'!D$25,0))-1</f>
        <v>7.6730044506517769E-2</v>
      </c>
      <c r="E34" s="51">
        <f>+(VLOOKUP($A27,'Valores Cuota Diarios'!$B:$Q,'Gráficos (2)'!E$25,0)/VLOOKUP(43248,'Valores Cuota Diarios'!$B:$Q,'Gráficos (2)'!E$25,0))-1</f>
        <v>6.3152156527967573E-2</v>
      </c>
      <c r="F34" s="30">
        <f>+(VLOOKUP($A27,'Valores Cuota Diarios'!$B:$Q,'Gráficos (2)'!F$25,0)/VLOOKUP(43993,'Valores Cuota Diarios'!$B:$Q,'Gráficos (2)'!F$25,0))-1</f>
        <v>2.7977599320878177E-2</v>
      </c>
      <c r="G34" s="28"/>
      <c r="H34" s="28"/>
      <c r="I34" s="33" t="s">
        <v>7</v>
      </c>
      <c r="J34" s="30">
        <f>+(VLOOKUP($A27,'Valores Cuota Diarios'!$B:$Q,'Gráficos (2)'!J$25,0)/VLOOKUP(43248,'Valores Cuota Diarios'!$B:$Q,'Gráficos (2)'!J$25,0))-1</f>
        <v>0.5836303368411393</v>
      </c>
      <c r="K34" s="30">
        <f>+(VLOOKUP($A27,'Valores Cuota Diarios'!$B:$Q,'Gráficos (2)'!K$25,0)/VLOOKUP(43248,'Valores Cuota Diarios'!$B:$Q,'Gráficos (2)'!K$25,0))-1</f>
        <v>0.5519574701071277</v>
      </c>
      <c r="L34" s="51">
        <f>+(VLOOKUP($A27,'Valores Cuota Diarios'!$B:$Q,'Gráficos (2)'!L$25,0)/VLOOKUP(43248,'Valores Cuota Diarios'!$B:$Q,'Gráficos (2)'!L$25,0))-1</f>
        <v>0.50174901054335552</v>
      </c>
      <c r="M34" s="30">
        <f>+(VLOOKUP($A27,'Valores Cuota Diarios'!$B:$Q,'Gráficos (2)'!M$25,0)/VLOOKUP(43993,'Valores Cuota Diarios'!$B:$Q,'Gráficos (2)'!M$25,0))-1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Diarios'!$B:$Q,'Gráficos (2)'!R$25,0)/VLOOKUP(43858,'Valores Cuota Diarios'!$B:$Q,'Gráficos (2)'!R$25,0))-1</f>
        <v>#VALUE!</v>
      </c>
      <c r="S34" s="51" t="e">
        <f>+(VLOOKUP($A27,'Valores Cuota Diarios'!$B:$Q,'Gráficos (2)'!S$25,0)/VLOOKUP(43856,'Valores Cuota Diarios'!$B:$Q,'Gráficos (2)'!S$25,0))-1</f>
        <v>#VALUE!</v>
      </c>
      <c r="T34" s="30" t="e">
        <f>+(VLOOKUP($A27,'Valores Cuota Diarios'!$B:$Q,'Gráficos (2)'!T$25,0)/VLOOKUP(43856,'Valores Cuota Diarios'!$B:$Q,'Gráficos (2)'!T$25,0))-1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Diarios'!$B:$Q,'Gráficos (2)'!Z$25,0)/VLOOKUP(44781,'Valores Cuota Diarios'!$B:$Q,'Gráficos (2)'!Z$25,0))-1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30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W23:Z24"/>
    <mergeCell ref="B37:S45"/>
    <mergeCell ref="B22:F22"/>
    <mergeCell ref="I22:M22"/>
    <mergeCell ref="P22:T22"/>
    <mergeCell ref="W22:Z22"/>
    <mergeCell ref="B23:E24"/>
    <mergeCell ref="F23:F24"/>
    <mergeCell ref="I23:L24"/>
    <mergeCell ref="M23:M24"/>
    <mergeCell ref="P23:S24"/>
    <mergeCell ref="T23:T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80" zoomScaleNormal="80" workbookViewId="0">
      <selection activeCell="A27" sqref="A27"/>
    </sheetView>
  </sheetViews>
  <sheetFormatPr baseColWidth="10" defaultRowHeight="14.4" x14ac:dyDescent="0.3"/>
  <cols>
    <col min="1" max="1" width="2.33203125" style="2" customWidth="1"/>
    <col min="2" max="2" width="15.6640625" customWidth="1"/>
    <col min="3" max="5" width="16" customWidth="1"/>
    <col min="6" max="6" width="25.33203125" customWidth="1"/>
    <col min="7" max="8" width="3.44140625" customWidth="1"/>
    <col min="9" max="9" width="15.6640625" customWidth="1"/>
    <col min="10" max="12" width="15" customWidth="1"/>
    <col min="13" max="13" width="28" customWidth="1"/>
    <col min="14" max="14" width="3.44140625" customWidth="1"/>
    <col min="15" max="15" width="3.44140625" hidden="1" customWidth="1"/>
    <col min="16" max="19" width="15.6640625" hidden="1" customWidth="1"/>
    <col min="20" max="20" width="22.44140625" hidden="1" customWidth="1"/>
    <col min="21" max="21" width="3.44140625" hidden="1" customWidth="1"/>
    <col min="22" max="22" width="3.44140625" customWidth="1"/>
    <col min="23" max="23" width="15.6640625" customWidth="1"/>
    <col min="24" max="24" width="6.33203125" customWidth="1"/>
    <col min="25" max="25" width="17.5546875" customWidth="1"/>
    <col min="26" max="26" width="18.109375" customWidth="1"/>
  </cols>
  <sheetData>
    <row r="22" spans="1:26" ht="17.399999999999999" customHeight="1" x14ac:dyDescent="0.3">
      <c r="B22" s="61" t="s">
        <v>6</v>
      </c>
      <c r="C22" s="61"/>
      <c r="D22" s="61"/>
      <c r="E22" s="61"/>
      <c r="F22" s="61"/>
      <c r="I22" s="61" t="s">
        <v>6</v>
      </c>
      <c r="J22" s="61"/>
      <c r="K22" s="61"/>
      <c r="L22" s="61"/>
      <c r="M22" s="61"/>
      <c r="P22" s="61" t="s">
        <v>6</v>
      </c>
      <c r="Q22" s="61"/>
      <c r="R22" s="61"/>
      <c r="S22" s="61"/>
      <c r="T22" s="61"/>
      <c r="W22" s="61" t="s">
        <v>6</v>
      </c>
      <c r="X22" s="61"/>
      <c r="Y22" s="61"/>
      <c r="Z22" s="61"/>
    </row>
    <row r="23" spans="1:26" ht="18" customHeight="1" x14ac:dyDescent="0.35">
      <c r="B23" s="62" t="s">
        <v>10</v>
      </c>
      <c r="C23" s="62"/>
      <c r="D23" s="62"/>
      <c r="E23" s="63"/>
      <c r="F23" s="65" t="s">
        <v>31</v>
      </c>
      <c r="G23" s="24"/>
      <c r="H23" s="24"/>
      <c r="I23" s="62" t="s">
        <v>12</v>
      </c>
      <c r="J23" s="62"/>
      <c r="K23" s="62"/>
      <c r="L23" s="63"/>
      <c r="M23" s="65" t="s">
        <v>32</v>
      </c>
      <c r="N23" s="24"/>
      <c r="O23" s="24"/>
      <c r="P23" s="62" t="s">
        <v>13</v>
      </c>
      <c r="Q23" s="62"/>
      <c r="R23" s="62"/>
      <c r="S23" s="63"/>
      <c r="T23" s="65" t="s">
        <v>33</v>
      </c>
      <c r="U23" s="24"/>
      <c r="V23" s="24"/>
      <c r="W23" s="59" t="s">
        <v>28</v>
      </c>
      <c r="X23" s="59"/>
      <c r="Y23" s="59"/>
      <c r="Z23" s="59"/>
    </row>
    <row r="24" spans="1:26" ht="28.2" customHeight="1" x14ac:dyDescent="0.35">
      <c r="B24" s="59"/>
      <c r="C24" s="59"/>
      <c r="D24" s="59"/>
      <c r="E24" s="64"/>
      <c r="F24" s="65"/>
      <c r="G24" s="24"/>
      <c r="H24" s="24"/>
      <c r="I24" s="59"/>
      <c r="J24" s="59"/>
      <c r="K24" s="59"/>
      <c r="L24" s="64"/>
      <c r="M24" s="65"/>
      <c r="N24" s="24"/>
      <c r="O24" s="24"/>
      <c r="P24" s="59"/>
      <c r="Q24" s="59"/>
      <c r="R24" s="59"/>
      <c r="S24" s="64"/>
      <c r="T24" s="65"/>
      <c r="U24" s="24"/>
      <c r="V24" s="24"/>
      <c r="W24" s="59"/>
      <c r="X24" s="59"/>
      <c r="Y24" s="59"/>
      <c r="Z24" s="59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8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8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8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A26" s="23"/>
      <c r="B26" s="26"/>
      <c r="C26" s="27" t="s">
        <v>1</v>
      </c>
      <c r="D26" s="27" t="s">
        <v>2</v>
      </c>
      <c r="E26" s="49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49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49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2" customHeight="1" x14ac:dyDescent="0.3">
      <c r="A27" s="54">
        <f>+EOMONTH(MAX('Valores Cuota Diarios'!B:B),-1)</f>
        <v>45838</v>
      </c>
      <c r="B27" s="43">
        <f>+$A$27</f>
        <v>45838</v>
      </c>
      <c r="C27" s="36">
        <f>+(VLOOKUP($A27,'Valores Cuota Diarios'!$B:$Q,Gráficos!C$25,0)/VLOOKUP($A28,'Valores Cuota Diarios'!$B:$Q,Gráficos!C$25,0))-1</f>
        <v>3.3670355062097146E-2</v>
      </c>
      <c r="D27" s="36">
        <f>+(VLOOKUP($A27,'Valores Cuota Diarios'!$B:$Q,Gráficos!D$25,0)/VLOOKUP($A28,'Valores Cuota Diarios'!$B:$Q,Gráficos!D$25,0))-1</f>
        <v>3.3363764416438846E-2</v>
      </c>
      <c r="E27" s="50">
        <f>+(VLOOKUP($A27,'Valores Cuota Diarios'!$B:$Q,Gráficos!E$25,0)/VLOOKUP($A28,'Valores Cuota Diarios'!$B:$Q,Gráficos!E$25,0))-1</f>
        <v>3.3057264204495729E-2</v>
      </c>
      <c r="F27" s="36">
        <f>+(VLOOKUP($A27,'Valores Cuota Diarios'!$B:$Q,Gráficos!F$25,0)/VLOOKUP($A28,'Valores Cuota Diarios'!$B:$Q,Gráficos!F$25,0))-1</f>
        <v>3.1587861270864881E-2</v>
      </c>
      <c r="G27" s="28"/>
      <c r="H27" s="28"/>
      <c r="I27" s="43">
        <f>+$A$27</f>
        <v>45838</v>
      </c>
      <c r="J27" s="36">
        <f>+(VLOOKUP($A27,'Valores Cuota Diarios'!$B:$Q,Gráficos!J$25,0)/VLOOKUP($A28,'Valores Cuota Diarios'!$B:$Q,Gráficos!J$25,0))-1</f>
        <v>3.5682803738728675E-2</v>
      </c>
      <c r="K27" s="36">
        <f>+(VLOOKUP($A27,'Valores Cuota Diarios'!$B:$Q,Gráficos!K$25,0)/VLOOKUP($A28,'Valores Cuota Diarios'!$B:$Q,Gráficos!K$25,0))-1</f>
        <v>3.4454593084531693E-2</v>
      </c>
      <c r="L27" s="50">
        <f>+(VLOOKUP($A27,'Valores Cuota Diarios'!$B:$Q,Gráficos!L$25,0)/VLOOKUP($A28,'Valores Cuota Diarios'!$B:$Q,Gráficos!L$25,0))-1</f>
        <v>3.3227830921100265E-2</v>
      </c>
      <c r="M27" s="36">
        <f>+(VLOOKUP($A27,'Valores Cuota Diarios'!$B:$Q,Gráficos!M$25,0)/VLOOKUP($A28,'Valores Cuota Diarios'!$B:$Q,Gráficos!M$25,0))-1</f>
        <v>3.1450457972938439E-2</v>
      </c>
      <c r="N27" s="28"/>
      <c r="O27" s="28"/>
      <c r="P27" s="43">
        <f>+$A$27</f>
        <v>45838</v>
      </c>
      <c r="Q27" s="38">
        <f>-(1)</f>
        <v>-1</v>
      </c>
      <c r="R27" s="36" t="e">
        <f>+(VLOOKUP($A27,'Valores Cuota Diarios'!$B:$Q,Gráficos!R$25,0)/VLOOKUP($A28,'Valores Cuota Diarios'!$B:$Q,Gráficos!R$25,0))-1</f>
        <v>#VALUE!</v>
      </c>
      <c r="S27" s="50" t="e">
        <f>+(VLOOKUP($A27,'Valores Cuota Diarios'!$B:$Q,Gráficos!S$25,0)/VLOOKUP($A28,'Valores Cuota Diarios'!$B:$Q,Gráficos!S$25,0))-1</f>
        <v>#VALUE!</v>
      </c>
      <c r="T27" s="36" t="e">
        <f>+(VLOOKUP($A27,'Valores Cuota Diarios'!$B:$Q,Gráficos!T$25,0)/VLOOKUP($A28,'Valores Cuota Diarios'!$B:$Q,Gráficos!T$25,0))-1</f>
        <v>#VALUE!</v>
      </c>
      <c r="U27" s="28"/>
      <c r="V27" s="28"/>
      <c r="W27" s="43">
        <f>+$A$27</f>
        <v>45838</v>
      </c>
      <c r="X27" s="40"/>
      <c r="Y27" s="37" t="s">
        <v>17</v>
      </c>
      <c r="Z27" s="36">
        <f>+(VLOOKUP($A27,'Valores Cuota Diarios'!$B:$Q,Gráficos!Z$25,0)/VLOOKUP($A28,'Valores Cuota Diarios'!$B:$Q,Gráficos!Z$25,0))-1</f>
        <v>1.8831900995572859E-2</v>
      </c>
    </row>
    <row r="28" spans="1:26" s="22" customFormat="1" ht="25.2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1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1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1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2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0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0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0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37" t="s">
        <v>17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2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1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1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1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53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2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0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0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0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2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1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1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1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2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0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0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0" t="s">
        <v>17</v>
      </c>
      <c r="T33" s="37" t="s">
        <v>17</v>
      </c>
      <c r="U33" s="28"/>
      <c r="V33" s="28"/>
      <c r="W33" s="35" t="s">
        <v>9</v>
      </c>
      <c r="X33" s="40"/>
      <c r="Y33" s="57" t="s">
        <v>17</v>
      </c>
      <c r="Z33" s="57" t="s">
        <v>17</v>
      </c>
    </row>
    <row r="34" spans="1:26" s="22" customFormat="1" ht="35.4" customHeight="1" x14ac:dyDescent="0.3">
      <c r="A34" s="54">
        <v>43465</v>
      </c>
      <c r="B34" s="33" t="s">
        <v>7</v>
      </c>
      <c r="C34" s="30">
        <f>+(VLOOKUP($A27,'Valores Cuota Diarios'!$B:$Q,Gráficos!C$25,0)/VLOOKUP(43248,'Valores Cuota Diarios'!$B:$Q,Gráficos!C$25,0))-1</f>
        <v>8.7234825738427446E-2</v>
      </c>
      <c r="D34" s="30">
        <f>+(VLOOKUP($A27,'Valores Cuota Diarios'!$B:$Q,Gráficos!D$25,0)/VLOOKUP(43248,'Valores Cuota Diarios'!$B:$Q,Gráficos!D$25,0))-1</f>
        <v>7.6730044506517769E-2</v>
      </c>
      <c r="E34" s="51">
        <f>+(VLOOKUP($A27,'Valores Cuota Diarios'!$B:$Q,Gráficos!E$25,0)/VLOOKUP(43248,'Valores Cuota Diarios'!$B:$Q,Gráficos!E$25,0))-1</f>
        <v>6.3152156527967573E-2</v>
      </c>
      <c r="F34" s="30">
        <f>+(VLOOKUP($A27,'Valores Cuota Diarios'!$B:$Q,Gráficos!F$25,0)/VLOOKUP(43993,'Valores Cuota Diarios'!$B:$Q,Gráficos!F$25,0))-1</f>
        <v>2.7977599320878177E-2</v>
      </c>
      <c r="G34" s="28"/>
      <c r="H34" s="28"/>
      <c r="I34" s="33" t="s">
        <v>7</v>
      </c>
      <c r="J34" s="30">
        <f>+(VLOOKUP($A27,'Valores Cuota Diarios'!$B:$Q,Gráficos!J$25,0)/VLOOKUP(43248,'Valores Cuota Diarios'!$B:$Q,Gráficos!J$25,0))-1</f>
        <v>0.5836303368411393</v>
      </c>
      <c r="K34" s="30">
        <f>+(VLOOKUP($A27,'Valores Cuota Diarios'!$B:$Q,Gráficos!K$25,0)/VLOOKUP(43248,'Valores Cuota Diarios'!$B:$Q,Gráficos!K$25,0))-1</f>
        <v>0.5519574701071277</v>
      </c>
      <c r="L34" s="51">
        <f>+(VLOOKUP($A27,'Valores Cuota Diarios'!$B:$Q,Gráficos!L$25,0)/VLOOKUP(43248,'Valores Cuota Diarios'!$B:$Q,Gráficos!L$25,0))-1</f>
        <v>0.50174901054335552</v>
      </c>
      <c r="M34" s="30">
        <f>+(VLOOKUP($A27,'Valores Cuota Diarios'!$B:$Q,Gráficos!M$25,0)/VLOOKUP(43993,'Valores Cuota Diarios'!$B:$Q,Gráficos!M$25,0))-1</f>
        <v>0.56049103184979354</v>
      </c>
      <c r="N34" s="28"/>
      <c r="O34" s="28"/>
      <c r="P34" s="33" t="s">
        <v>7</v>
      </c>
      <c r="Q34" s="30" t="s">
        <v>17</v>
      </c>
      <c r="R34" s="30" t="e">
        <f>+(VLOOKUP($A27,'Valores Cuota Diarios'!$B:$Q,Gráficos!R$25,0)/VLOOKUP(43858,'Valores Cuota Diarios'!$B:$Q,Gráficos!R$25,0))-1</f>
        <v>#VALUE!</v>
      </c>
      <c r="S34" s="51" t="e">
        <f>+(VLOOKUP($A27,'Valores Cuota Diarios'!$B:$Q,Gráficos!S$25,0)/VLOOKUP(43856,'Valores Cuota Diarios'!$B:$Q,Gráficos!S$25,0))-1</f>
        <v>#VALUE!</v>
      </c>
      <c r="T34" s="30" t="e">
        <f>+(VLOOKUP($A27,'Valores Cuota Diarios'!$B:$Q,Gráficos!T$25,0)/VLOOKUP(43856,'Valores Cuota Diarios'!$B:$Q,Gráficos!T$25,0))-1</f>
        <v>#VALUE!</v>
      </c>
      <c r="U34" s="28"/>
      <c r="V34" s="28"/>
      <c r="W34" s="33" t="s">
        <v>7</v>
      </c>
      <c r="X34" s="30"/>
      <c r="Y34" s="58" t="s">
        <v>17</v>
      </c>
      <c r="Z34" s="30">
        <f>+(VLOOKUP($A27,'Valores Cuota Diarios'!$B:$Q,Gráficos!Z$25,0)/VLOOKUP(44781,'Valores Cuota Diarios'!$B:$Q,Gráficos!Z$25,0))-1</f>
        <v>0.12517058540979797</v>
      </c>
    </row>
    <row r="35" spans="1:26" s="22" customFormat="1" ht="17.399999999999999" customHeight="1" x14ac:dyDescent="0.3">
      <c r="A35" s="54">
        <v>43236</v>
      </c>
      <c r="B35" s="44"/>
      <c r="C35" s="56"/>
      <c r="D35" s="45"/>
      <c r="E35" s="56"/>
      <c r="F35" s="45"/>
      <c r="G35" s="28"/>
      <c r="H35" s="28"/>
      <c r="I35" s="44"/>
      <c r="J35" s="45"/>
      <c r="K35" s="45"/>
      <c r="L35" s="45"/>
      <c r="M35" s="45"/>
      <c r="N35" s="28"/>
      <c r="O35" s="28"/>
      <c r="P35" s="44"/>
      <c r="Q35" s="56"/>
      <c r="R35" s="45"/>
      <c r="S35" s="45"/>
      <c r="T35" s="45"/>
      <c r="U35" s="28"/>
      <c r="V35" s="28"/>
      <c r="W35" s="44"/>
      <c r="X35" s="45"/>
      <c r="Y35" s="46"/>
      <c r="Z35" s="45"/>
    </row>
    <row r="36" spans="1:26" ht="18.600000000000001" customHeight="1" x14ac:dyDescent="0.3">
      <c r="A36" s="55">
        <v>43249</v>
      </c>
      <c r="B36" s="47" t="str">
        <f ca="1">"Elaboración propia con información de valor cuota al cierre de "&amp;TEXT(EOMONTH(TODAY(),-1),"mmmm")&amp;" "&amp;TEXT(EOMONTH(TODAY(),-1),"yyyy")</f>
        <v>Elaboración propia con información de valor cuota al cierre de Junio 2025</v>
      </c>
    </row>
    <row r="37" spans="1:26" ht="14.4" customHeight="1" x14ac:dyDescent="0.3">
      <c r="B37" s="60" t="s">
        <v>36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34"/>
      <c r="U37" s="34"/>
      <c r="V37" s="34"/>
      <c r="W37" s="34"/>
      <c r="X37" s="34"/>
      <c r="Y37" s="34"/>
      <c r="Z37" s="34"/>
    </row>
    <row r="38" spans="1:26" ht="14.4" customHeight="1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34"/>
      <c r="U38" s="34"/>
      <c r="V38" s="34"/>
      <c r="W38" s="34"/>
      <c r="X38" s="34"/>
      <c r="Y38" s="34"/>
      <c r="Z38" s="34"/>
    </row>
    <row r="39" spans="1:26" ht="14.4" customHeight="1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34"/>
      <c r="U39" s="34"/>
      <c r="V39" s="34"/>
      <c r="W39" s="34"/>
      <c r="X39" s="34"/>
      <c r="Y39" s="34"/>
      <c r="Z39" s="34"/>
    </row>
    <row r="40" spans="1:26" ht="14.4" customHeight="1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34"/>
      <c r="U40" s="34"/>
      <c r="V40" s="34"/>
      <c r="W40" s="34"/>
      <c r="X40" s="34"/>
      <c r="Y40" s="34"/>
      <c r="Z40" s="34"/>
    </row>
    <row r="41" spans="1:26" ht="14.4" customHeight="1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4"/>
      <c r="U41" s="34"/>
      <c r="V41" s="34"/>
      <c r="W41" s="34"/>
      <c r="X41" s="34"/>
      <c r="Y41" s="34"/>
      <c r="Z41" s="34"/>
    </row>
    <row r="42" spans="1:26" ht="14.4" customHeight="1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34"/>
      <c r="U42" s="34"/>
      <c r="V42" s="34"/>
      <c r="W42" s="34"/>
      <c r="X42" s="34"/>
      <c r="Y42" s="34"/>
      <c r="Z42" s="34"/>
    </row>
    <row r="43" spans="1:26" ht="14.4" customHeight="1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34"/>
      <c r="U43" s="34"/>
      <c r="V43" s="34"/>
      <c r="W43" s="34"/>
      <c r="X43" s="34"/>
      <c r="Y43" s="34"/>
      <c r="Z43" s="34"/>
    </row>
    <row r="44" spans="1:26" ht="14.4" customHeight="1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52"/>
      <c r="C46" s="34"/>
      <c r="D46" s="34"/>
      <c r="E46" s="41"/>
      <c r="F46" s="52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1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2"/>
    </row>
  </sheetData>
  <mergeCells count="12">
    <mergeCell ref="B23:E24"/>
    <mergeCell ref="F23:F24"/>
    <mergeCell ref="I23:L24"/>
    <mergeCell ref="B37:S45"/>
    <mergeCell ref="W22:Z22"/>
    <mergeCell ref="B22:F22"/>
    <mergeCell ref="P22:T22"/>
    <mergeCell ref="I22:M22"/>
    <mergeCell ref="M23:M24"/>
    <mergeCell ref="P23:S24"/>
    <mergeCell ref="T23:T24"/>
    <mergeCell ref="W23:Z24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574"/>
  <sheetViews>
    <sheetView showGridLines="0" zoomScaleNormal="100" workbookViewId="0">
      <pane xSplit="2" ySplit="2" topLeftCell="C2552" activePane="bottomRight" state="frozen"/>
      <selection pane="topRight" activeCell="C1" sqref="C1"/>
      <selection pane="bottomLeft" activeCell="A3" sqref="A3"/>
      <selection pane="bottomRight" activeCell="B2574" sqref="B2574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6640625" customWidth="1"/>
    <col min="12" max="13" width="22" customWidth="1"/>
    <col min="14" max="14" width="5.33203125" customWidth="1"/>
    <col min="15" max="15" width="48.6640625" customWidth="1"/>
    <col min="16" max="17" width="48.664062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6" t="s">
        <v>18</v>
      </c>
      <c r="D1" s="66"/>
      <c r="E1" s="66"/>
      <c r="F1" s="67" t="s">
        <v>19</v>
      </c>
      <c r="G1" s="68"/>
      <c r="H1" s="69"/>
      <c r="I1" s="66" t="s">
        <v>20</v>
      </c>
      <c r="J1" s="66"/>
      <c r="K1" s="66"/>
      <c r="L1" s="67" t="s">
        <v>21</v>
      </c>
      <c r="M1" s="68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523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  <row r="2496" spans="2:17" ht="15.75" customHeight="1" x14ac:dyDescent="0.3">
      <c r="B2496" s="9">
        <f t="shared" si="7"/>
        <v>45770</v>
      </c>
      <c r="C2496" s="15">
        <v>105.26219674700852</v>
      </c>
      <c r="D2496" s="15">
        <v>104.26540873996065</v>
      </c>
      <c r="E2496" s="15">
        <v>102.99048271556343</v>
      </c>
      <c r="F2496" s="16">
        <v>140.28635675884385</v>
      </c>
      <c r="G2496" s="16">
        <v>137.56401642308973</v>
      </c>
      <c r="H2496" s="16">
        <v>133.20969746056892</v>
      </c>
      <c r="I2496" s="15">
        <v>0</v>
      </c>
      <c r="J2496" s="15">
        <v>113.79332280815456</v>
      </c>
      <c r="K2496" s="15">
        <v>112.3743801828435</v>
      </c>
      <c r="L2496" s="16">
        <v>0</v>
      </c>
      <c r="M2496" s="16">
        <v>111.86495651223809</v>
      </c>
      <c r="O2496" s="15">
        <v>112.10707951699949</v>
      </c>
      <c r="P2496" s="21">
        <v>99.60098807246348</v>
      </c>
      <c r="Q2496" s="15">
        <v>138.47811309472084</v>
      </c>
    </row>
    <row r="2497" spans="2:17" ht="15.75" customHeight="1" x14ac:dyDescent="0.3">
      <c r="B2497" s="9">
        <f t="shared" si="7"/>
        <v>45771</v>
      </c>
      <c r="C2497" s="15">
        <v>105.89813435270024</v>
      </c>
      <c r="D2497" s="15">
        <v>104.89515237151596</v>
      </c>
      <c r="E2497" s="15">
        <v>103.61235621689855</v>
      </c>
      <c r="F2497" s="16">
        <v>141.96429736388885</v>
      </c>
      <c r="G2497" s="16">
        <v>139.20848296613354</v>
      </c>
      <c r="H2497" s="16">
        <v>134.80122790506132</v>
      </c>
      <c r="I2497" s="15">
        <v>0</v>
      </c>
      <c r="J2497" s="15">
        <v>116.67827546799208</v>
      </c>
      <c r="K2497" s="15">
        <v>115.22260362411528</v>
      </c>
      <c r="L2497" s="16">
        <v>0</v>
      </c>
      <c r="M2497" s="16">
        <v>111.88107162629375</v>
      </c>
      <c r="O2497" s="15">
        <v>114.93675588016235</v>
      </c>
      <c r="P2497" s="21">
        <v>100.20130161238967</v>
      </c>
      <c r="Q2497" s="15">
        <v>140.11842774632026</v>
      </c>
    </row>
    <row r="2498" spans="2:17" ht="15.75" customHeight="1" x14ac:dyDescent="0.3">
      <c r="B2498" s="9">
        <f t="shared" si="7"/>
        <v>45772</v>
      </c>
      <c r="C2498" s="15">
        <v>106.00822063272615</v>
      </c>
      <c r="D2498" s="15">
        <v>105.00402390752542</v>
      </c>
      <c r="E2498" s="15">
        <v>103.71972633761519</v>
      </c>
      <c r="F2498" s="16">
        <v>142.53909116365003</v>
      </c>
      <c r="G2498" s="16">
        <v>139.77120254073051</v>
      </c>
      <c r="H2498" s="16">
        <v>135.34524481959141</v>
      </c>
      <c r="I2498" s="15">
        <v>0</v>
      </c>
      <c r="J2498" s="15">
        <v>118.30982341274377</v>
      </c>
      <c r="K2498" s="15">
        <v>116.8330305245243</v>
      </c>
      <c r="L2498" s="16">
        <v>0</v>
      </c>
      <c r="M2498" s="16">
        <v>111.89202034664349</v>
      </c>
      <c r="O2498" s="15">
        <v>116.53630825008204</v>
      </c>
      <c r="P2498" s="21">
        <v>100.30449105364923</v>
      </c>
      <c r="Q2498" s="15">
        <v>140.67840390030045</v>
      </c>
    </row>
    <row r="2499" spans="2:17" ht="15.75" customHeight="1" x14ac:dyDescent="0.3">
      <c r="B2499" s="9">
        <f t="shared" si="7"/>
        <v>45773</v>
      </c>
      <c r="C2499" s="15">
        <v>106.00825167040776</v>
      </c>
      <c r="D2499" s="15">
        <v>105.00388255613744</v>
      </c>
      <c r="E2499" s="15">
        <v>103.71941672491552</v>
      </c>
      <c r="F2499" s="16">
        <v>142.53406780076281</v>
      </c>
      <c r="G2499" s="16">
        <v>139.76536044815339</v>
      </c>
      <c r="H2499" s="16">
        <v>135.33870046007877</v>
      </c>
      <c r="I2499" s="15">
        <v>0</v>
      </c>
      <c r="J2499" s="15">
        <v>118.30427173997131</v>
      </c>
      <c r="K2499" s="15">
        <v>116.82678225045457</v>
      </c>
      <c r="L2499" s="16">
        <v>0</v>
      </c>
      <c r="M2499" s="16">
        <v>111.90350559167135</v>
      </c>
      <c r="O2499" s="15">
        <v>116.52917019037849</v>
      </c>
      <c r="P2499" s="21">
        <v>100.30363846721247</v>
      </c>
      <c r="Q2499" s="15">
        <v>140.67056249408969</v>
      </c>
    </row>
    <row r="2500" spans="2:17" ht="15.75" customHeight="1" x14ac:dyDescent="0.3">
      <c r="B2500" s="9">
        <f t="shared" si="7"/>
        <v>45774</v>
      </c>
      <c r="C2500" s="15">
        <v>106.00828316097052</v>
      </c>
      <c r="D2500" s="15">
        <v>105.00374165352034</v>
      </c>
      <c r="E2500" s="15">
        <v>103.71910755623269</v>
      </c>
      <c r="F2500" s="16">
        <v>142.52904462170704</v>
      </c>
      <c r="G2500" s="16">
        <v>139.75951860642738</v>
      </c>
      <c r="H2500" s="16">
        <v>135.33215642346093</v>
      </c>
      <c r="I2500" s="15">
        <v>0</v>
      </c>
      <c r="J2500" s="15">
        <v>118.2987205429154</v>
      </c>
      <c r="K2500" s="15">
        <v>116.82053452306083</v>
      </c>
      <c r="L2500" s="16">
        <v>0</v>
      </c>
      <c r="M2500" s="16">
        <v>111.91499730707116</v>
      </c>
      <c r="O2500" s="15">
        <v>116.52203437480293</v>
      </c>
      <c r="P2500" s="21">
        <v>100.30278588077566</v>
      </c>
      <c r="Q2500" s="15">
        <v>140.66272210229113</v>
      </c>
    </row>
    <row r="2501" spans="2:17" ht="15.75" customHeight="1" x14ac:dyDescent="0.3">
      <c r="B2501" s="9">
        <f t="shared" si="7"/>
        <v>45775</v>
      </c>
      <c r="C2501" s="15">
        <v>106.23442600338399</v>
      </c>
      <c r="D2501" s="15">
        <v>105.22756908972765</v>
      </c>
      <c r="E2501" s="15">
        <v>103.94002629679227</v>
      </c>
      <c r="F2501" s="16">
        <v>142.99930998315554</v>
      </c>
      <c r="G2501" s="16">
        <v>140.21972684160338</v>
      </c>
      <c r="H2501" s="16">
        <v>135.77689585025806</v>
      </c>
      <c r="I2501" s="15">
        <v>0</v>
      </c>
      <c r="J2501" s="15">
        <v>118.33954985181866</v>
      </c>
      <c r="K2501" s="15">
        <v>116.86008753678117</v>
      </c>
      <c r="L2501" s="16">
        <v>0</v>
      </c>
      <c r="M2501" s="16">
        <v>111.92932329732113</v>
      </c>
      <c r="O2501" s="15">
        <v>116.55995881276743</v>
      </c>
      <c r="P2501" s="21">
        <v>100.51547272593102</v>
      </c>
      <c r="Q2501" s="15">
        <v>141.12011582379219</v>
      </c>
    </row>
    <row r="2502" spans="2:17" ht="15.75" customHeight="1" x14ac:dyDescent="0.3">
      <c r="B2502" s="9">
        <f t="shared" si="7"/>
        <v>45776</v>
      </c>
      <c r="C2502" s="15">
        <v>106.33407397571321</v>
      </c>
      <c r="D2502" s="15">
        <v>105.32610000635634</v>
      </c>
      <c r="E2502" s="15">
        <v>104.03718109851476</v>
      </c>
      <c r="F2502" s="16">
        <v>143.63892893397056</v>
      </c>
      <c r="G2502" s="16">
        <v>140.84598968671457</v>
      </c>
      <c r="H2502" s="16">
        <v>136.38242159224563</v>
      </c>
      <c r="I2502" s="15">
        <v>0</v>
      </c>
      <c r="J2502" s="15">
        <v>119.14503459203823</v>
      </c>
      <c r="K2502" s="15">
        <v>117.65473090679417</v>
      </c>
      <c r="L2502" s="16">
        <v>0</v>
      </c>
      <c r="M2502" s="16">
        <v>111.94142133962521</v>
      </c>
      <c r="O2502" s="15">
        <v>117.34952872295285</v>
      </c>
      <c r="P2502" s="21">
        <v>100.60879232057941</v>
      </c>
      <c r="Q2502" s="15">
        <v>141.74852185699146</v>
      </c>
    </row>
    <row r="2503" spans="2:17" ht="15.75" customHeight="1" x14ac:dyDescent="0.3">
      <c r="B2503" s="9">
        <f t="shared" si="7"/>
        <v>45777</v>
      </c>
      <c r="C2503" s="15">
        <v>106.17411581581308</v>
      </c>
      <c r="D2503" s="15">
        <v>105.16748577672905</v>
      </c>
      <c r="E2503" s="15">
        <v>103.88033764269453</v>
      </c>
      <c r="F2503" s="16">
        <v>143.24480747357833</v>
      </c>
      <c r="G2503" s="16">
        <v>140.45861076916663</v>
      </c>
      <c r="H2503" s="16">
        <v>136.00642751041968</v>
      </c>
      <c r="I2503" s="15">
        <v>0</v>
      </c>
      <c r="J2503" s="15">
        <v>118.84698634710625</v>
      </c>
      <c r="K2503" s="15">
        <v>117.35964135039437</v>
      </c>
      <c r="L2503" s="16">
        <v>0</v>
      </c>
      <c r="M2503" s="16">
        <v>111.95342967298782</v>
      </c>
      <c r="O2503" s="15">
        <v>117.05502756368512</v>
      </c>
      <c r="P2503" s="21">
        <v>100.45670311159014</v>
      </c>
      <c r="Q2503" s="15">
        <v>141.35655839787046</v>
      </c>
    </row>
    <row r="2504" spans="2:17" ht="15.75" customHeight="1" x14ac:dyDescent="0.3">
      <c r="B2504" s="9">
        <f t="shared" si="7"/>
        <v>45778</v>
      </c>
      <c r="C2504" s="15">
        <v>106.06633198025737</v>
      </c>
      <c r="D2504" s="15">
        <v>105.06055164493041</v>
      </c>
      <c r="E2504" s="15">
        <v>103.77454220054659</v>
      </c>
      <c r="F2504" s="16">
        <v>144.66838320933326</v>
      </c>
      <c r="G2504" s="16">
        <v>141.85356714462884</v>
      </c>
      <c r="H2504" s="16">
        <v>137.35626680352766</v>
      </c>
      <c r="I2504" s="15">
        <v>0</v>
      </c>
      <c r="J2504" s="15">
        <v>119.577885103402</v>
      </c>
      <c r="K2504" s="15">
        <v>118.08061894315205</v>
      </c>
      <c r="L2504" s="16">
        <v>0</v>
      </c>
      <c r="M2504" s="16">
        <v>111.96542217536077</v>
      </c>
      <c r="O2504" s="15">
        <v>117.77135423590853</v>
      </c>
      <c r="P2504" s="21">
        <v>100.35393959573773</v>
      </c>
      <c r="Q2504" s="15">
        <v>142.75876109106812</v>
      </c>
    </row>
    <row r="2505" spans="2:17" ht="15.75" customHeight="1" x14ac:dyDescent="0.3">
      <c r="B2505" s="9">
        <f t="shared" si="7"/>
        <v>45779</v>
      </c>
      <c r="C2505" s="15">
        <v>105.80025246501634</v>
      </c>
      <c r="D2505" s="15">
        <v>104.7968234889052</v>
      </c>
      <c r="E2505" s="15">
        <v>103.51387259528519</v>
      </c>
      <c r="F2505" s="16">
        <v>146.06565004731354</v>
      </c>
      <c r="G2505" s="16">
        <v>143.22270838820157</v>
      </c>
      <c r="H2505" s="16">
        <v>138.68109186254952</v>
      </c>
      <c r="I2505" s="15">
        <v>0</v>
      </c>
      <c r="J2505" s="15">
        <v>122.22109170295619</v>
      </c>
      <c r="K2505" s="15">
        <v>120.6899380315449</v>
      </c>
      <c r="L2505" s="16">
        <v>0</v>
      </c>
      <c r="M2505" s="16">
        <v>111.96936303638874</v>
      </c>
      <c r="O2505" s="15">
        <v>120.36626951128302</v>
      </c>
      <c r="P2505" s="21">
        <v>100.10153281559178</v>
      </c>
      <c r="Q2505" s="15">
        <v>144.13495898969722</v>
      </c>
    </row>
    <row r="2506" spans="2:17" ht="15.75" customHeight="1" x14ac:dyDescent="0.3">
      <c r="B2506" s="9">
        <f t="shared" si="7"/>
        <v>45780</v>
      </c>
      <c r="C2506" s="15">
        <v>105.80271532975817</v>
      </c>
      <c r="D2506" s="15">
        <v>104.79909123597206</v>
      </c>
      <c r="E2506" s="15">
        <v>103.51594292329298</v>
      </c>
      <c r="F2506" s="16">
        <v>146.06052195020968</v>
      </c>
      <c r="G2506" s="16">
        <v>143.21674119933212</v>
      </c>
      <c r="H2506" s="16">
        <v>138.67440476477395</v>
      </c>
      <c r="I2506" s="15">
        <v>0</v>
      </c>
      <c r="J2506" s="15">
        <v>122.21540688974609</v>
      </c>
      <c r="K2506" s="15">
        <v>120.68353325226518</v>
      </c>
      <c r="L2506" s="16">
        <v>0</v>
      </c>
      <c r="M2506" s="16">
        <v>111.98274022265797</v>
      </c>
      <c r="O2506" s="15">
        <v>120.35898142845552</v>
      </c>
      <c r="P2506" s="21">
        <v>100.10299229178753</v>
      </c>
      <c r="Q2506" s="15">
        <v>144.12690557133925</v>
      </c>
    </row>
    <row r="2507" spans="2:17" ht="15.75" customHeight="1" x14ac:dyDescent="0.3">
      <c r="B2507" s="9">
        <f t="shared" si="7"/>
        <v>45781</v>
      </c>
      <c r="C2507" s="15">
        <v>105.8051789418365</v>
      </c>
      <c r="D2507" s="15">
        <v>104.80135971557021</v>
      </c>
      <c r="E2507" s="15">
        <v>103.51801396779753</v>
      </c>
      <c r="F2507" s="16">
        <v>146.0553940151718</v>
      </c>
      <c r="G2507" s="16">
        <v>143.21077424145579</v>
      </c>
      <c r="H2507" s="16">
        <v>138.66771797238218</v>
      </c>
      <c r="I2507" s="15">
        <v>0</v>
      </c>
      <c r="J2507" s="15">
        <v>122.20972204462899</v>
      </c>
      <c r="K2507" s="15">
        <v>120.67712852026858</v>
      </c>
      <c r="L2507" s="16">
        <v>0</v>
      </c>
      <c r="M2507" s="16">
        <v>111.99612268592372</v>
      </c>
      <c r="O2507" s="15">
        <v>120.3516914821448</v>
      </c>
      <c r="P2507" s="21">
        <v>100.1044518429117</v>
      </c>
      <c r="Q2507" s="15">
        <v>144.11885249111864</v>
      </c>
    </row>
    <row r="2508" spans="2:17" ht="15.75" customHeight="1" x14ac:dyDescent="0.3">
      <c r="B2508" s="9">
        <f t="shared" si="7"/>
        <v>45782</v>
      </c>
      <c r="C2508" s="15">
        <v>105.68534918355762</v>
      </c>
      <c r="D2508" s="15">
        <v>104.68249526541121</v>
      </c>
      <c r="E2508" s="15">
        <v>103.40043560567412</v>
      </c>
      <c r="F2508" s="16">
        <v>146.32909053763885</v>
      </c>
      <c r="G2508" s="16">
        <v>143.47819954996919</v>
      </c>
      <c r="H2508" s="16">
        <v>138.92574900628128</v>
      </c>
      <c r="I2508" s="15">
        <v>0</v>
      </c>
      <c r="J2508" s="15">
        <v>121.67397000147865</v>
      </c>
      <c r="K2508" s="15">
        <v>120.14730750578029</v>
      </c>
      <c r="L2508" s="16">
        <v>0</v>
      </c>
      <c r="M2508" s="16">
        <v>112.00126406366813</v>
      </c>
      <c r="O2508" s="15">
        <v>119.82367910553253</v>
      </c>
      <c r="P2508" s="21">
        <v>99.990302997186447</v>
      </c>
      <c r="Q2508" s="15">
        <v>144.38600605604151</v>
      </c>
    </row>
    <row r="2509" spans="2:17" x14ac:dyDescent="0.3">
      <c r="B2509" s="9">
        <f t="shared" si="7"/>
        <v>45783</v>
      </c>
      <c r="C2509" s="15">
        <v>105.74110170448377</v>
      </c>
      <c r="D2509" s="15">
        <v>104.73754708914372</v>
      </c>
      <c r="E2509" s="15">
        <v>103.45464364658737</v>
      </c>
      <c r="F2509" s="16">
        <v>146.08737288912741</v>
      </c>
      <c r="G2509" s="16">
        <v>143.24025216613663</v>
      </c>
      <c r="H2509" s="16">
        <v>138.69444224514075</v>
      </c>
      <c r="I2509" s="15">
        <v>0</v>
      </c>
      <c r="J2509" s="15">
        <v>120.86283642496841</v>
      </c>
      <c r="K2509" s="15">
        <v>119.34556893779947</v>
      </c>
      <c r="L2509" s="16">
        <v>0</v>
      </c>
      <c r="M2509" s="16">
        <v>112.01727886832077</v>
      </c>
      <c r="O2509" s="15">
        <v>119.02523123499506</v>
      </c>
      <c r="P2509" s="21">
        <v>100.04212844244788</v>
      </c>
      <c r="Q2509" s="15">
        <v>144.14452148649772</v>
      </c>
    </row>
    <row r="2510" spans="2:17" x14ac:dyDescent="0.3">
      <c r="B2510" s="9">
        <f t="shared" si="7"/>
        <v>45784</v>
      </c>
      <c r="C2510" s="15">
        <v>106.00350987000689</v>
      </c>
      <c r="D2510" s="15">
        <v>104.99729273933664</v>
      </c>
      <c r="E2510" s="15">
        <v>103.71103776226524</v>
      </c>
      <c r="F2510" s="16">
        <v>145.50602951935412</v>
      </c>
      <c r="G2510" s="16">
        <v>142.66930337912243</v>
      </c>
      <c r="H2510" s="16">
        <v>138.1407072081864</v>
      </c>
      <c r="I2510" s="15">
        <v>0</v>
      </c>
      <c r="J2510" s="15">
        <v>121.13279255881966</v>
      </c>
      <c r="K2510" s="15">
        <v>119.61135198703032</v>
      </c>
      <c r="L2510" s="16">
        <v>0</v>
      </c>
      <c r="M2510" s="16">
        <v>112.02858147545011</v>
      </c>
      <c r="O2510" s="15">
        <v>119.28868834602699</v>
      </c>
      <c r="P2510" s="21">
        <v>100.28927886932753</v>
      </c>
      <c r="Q2510" s="15">
        <v>143.56829418661766</v>
      </c>
    </row>
    <row r="2511" spans="2:17" x14ac:dyDescent="0.3">
      <c r="B2511" s="9">
        <f t="shared" si="7"/>
        <v>45785</v>
      </c>
      <c r="C2511" s="15">
        <v>105.92577361517242</v>
      </c>
      <c r="D2511" s="15">
        <v>104.92012242258673</v>
      </c>
      <c r="E2511" s="15">
        <v>103.63464295869598</v>
      </c>
      <c r="F2511" s="16">
        <v>146.53817649115499</v>
      </c>
      <c r="G2511" s="16">
        <v>143.68038609319194</v>
      </c>
      <c r="H2511" s="16">
        <v>139.1187841830905</v>
      </c>
      <c r="I2511" s="15">
        <v>0</v>
      </c>
      <c r="J2511" s="15">
        <v>122.55013683205219</v>
      </c>
      <c r="K2511" s="15">
        <v>121.01010094277942</v>
      </c>
      <c r="L2511" s="16">
        <v>0</v>
      </c>
      <c r="M2511" s="16">
        <v>112.03979499398032</v>
      </c>
      <c r="O2511" s="15">
        <v>120.67916845805131</v>
      </c>
      <c r="P2511" s="21">
        <v>100.21493306492785</v>
      </c>
      <c r="Q2511" s="15">
        <v>144.58303776351843</v>
      </c>
    </row>
    <row r="2512" spans="2:17" x14ac:dyDescent="0.3">
      <c r="B2512" s="9">
        <f t="shared" si="7"/>
        <v>45786</v>
      </c>
      <c r="C2512" s="15">
        <v>105.9224096624376</v>
      </c>
      <c r="D2512" s="15">
        <v>104.91661845492722</v>
      </c>
      <c r="E2512" s="15">
        <v>103.63101207630419</v>
      </c>
      <c r="F2512" s="16">
        <v>146.40013166488944</v>
      </c>
      <c r="G2512" s="16">
        <v>143.54409237155457</v>
      </c>
      <c r="H2512" s="16">
        <v>138.9859063779939</v>
      </c>
      <c r="I2512" s="15">
        <v>0</v>
      </c>
      <c r="J2512" s="15">
        <v>122.73917050561236</v>
      </c>
      <c r="K2512" s="15">
        <v>121.19596456654131</v>
      </c>
      <c r="L2512" s="16">
        <v>0</v>
      </c>
      <c r="M2512" s="16">
        <v>112.05270803656623</v>
      </c>
      <c r="O2512" s="15">
        <v>120.86356412020315</v>
      </c>
      <c r="P2512" s="21">
        <v>100.21088249939052</v>
      </c>
      <c r="Q2512" s="15">
        <v>144.44391372987292</v>
      </c>
    </row>
    <row r="2513" spans="2:17" x14ac:dyDescent="0.3">
      <c r="B2513" s="9">
        <f t="shared" si="7"/>
        <v>45787</v>
      </c>
      <c r="C2513" s="15">
        <v>105.92492866230199</v>
      </c>
      <c r="D2513" s="15">
        <v>104.9189415796682</v>
      </c>
      <c r="E2513" s="15">
        <v>103.63313688563775</v>
      </c>
      <c r="F2513" s="16">
        <v>146.39498279998733</v>
      </c>
      <c r="G2513" s="16">
        <v>143.53810294399227</v>
      </c>
      <c r="H2513" s="16">
        <v>138.97919601468851</v>
      </c>
      <c r="I2513" s="15">
        <v>0</v>
      </c>
      <c r="J2513" s="15">
        <v>122.73346264145067</v>
      </c>
      <c r="K2513" s="15">
        <v>121.18953396646951</v>
      </c>
      <c r="L2513" s="16">
        <v>0</v>
      </c>
      <c r="M2513" s="16">
        <v>112.06436232111427</v>
      </c>
      <c r="O2513" s="15">
        <v>120.8562227822203</v>
      </c>
      <c r="P2513" s="21">
        <v>100.21243491081908</v>
      </c>
      <c r="Q2513" s="15">
        <v>144.43583124230025</v>
      </c>
    </row>
    <row r="2514" spans="2:17" x14ac:dyDescent="0.3">
      <c r="B2514" s="9">
        <f t="shared" si="7"/>
        <v>45788</v>
      </c>
      <c r="C2514" s="15">
        <v>105.92744753609881</v>
      </c>
      <c r="D2514" s="15">
        <v>104.92126457164235</v>
      </c>
      <c r="E2514" s="15">
        <v>103.63526155658855</v>
      </c>
      <c r="F2514" s="16">
        <v>146.38983412622238</v>
      </c>
      <c r="G2514" s="16">
        <v>143.53211377619726</v>
      </c>
      <c r="H2514" s="16">
        <v>138.97248598490867</v>
      </c>
      <c r="I2514" s="15">
        <v>0</v>
      </c>
      <c r="J2514" s="15">
        <v>122.72775525800868</v>
      </c>
      <c r="K2514" s="15">
        <v>121.18310392017386</v>
      </c>
      <c r="L2514" s="16">
        <v>0</v>
      </c>
      <c r="M2514" s="16">
        <v>112.07601711261276</v>
      </c>
      <c r="O2514" s="15">
        <v>120.84888333098581</v>
      </c>
      <c r="P2514" s="21">
        <v>100.21398573484608</v>
      </c>
      <c r="Q2514" s="15">
        <v>144.42774982214533</v>
      </c>
    </row>
    <row r="2515" spans="2:17" x14ac:dyDescent="0.3">
      <c r="B2515" s="9">
        <f t="shared" si="7"/>
        <v>45789</v>
      </c>
      <c r="C2515" s="15">
        <v>105.90839815451659</v>
      </c>
      <c r="D2515" s="15">
        <v>104.90222420776134</v>
      </c>
      <c r="E2515" s="15">
        <v>103.6162847462321</v>
      </c>
      <c r="F2515" s="16">
        <v>148.8408840485541</v>
      </c>
      <c r="G2515" s="16">
        <v>145.93435929119431</v>
      </c>
      <c r="H2515" s="16">
        <v>141.29749231866111</v>
      </c>
      <c r="I2515" s="15">
        <v>0</v>
      </c>
      <c r="J2515" s="15">
        <v>126.66734026281911</v>
      </c>
      <c r="K2515" s="15">
        <v>125.07228535826573</v>
      </c>
      <c r="L2515" s="16">
        <v>0</v>
      </c>
      <c r="M2515" s="16">
        <v>112.07086548185121</v>
      </c>
      <c r="O2515" s="15">
        <v>124.7258965600155</v>
      </c>
      <c r="P2515" s="21">
        <v>100.19468869586623</v>
      </c>
      <c r="Q2515" s="15">
        <v>146.84149813256977</v>
      </c>
    </row>
    <row r="2516" spans="2:17" x14ac:dyDescent="0.3">
      <c r="B2516" s="9">
        <f t="shared" si="7"/>
        <v>45790</v>
      </c>
      <c r="C2516" s="15">
        <v>106.18961244172854</v>
      </c>
      <c r="D2516" s="15">
        <v>105.18059445730167</v>
      </c>
      <c r="E2516" s="15">
        <v>103.89107233438223</v>
      </c>
      <c r="F2516" s="16">
        <v>150.19076310451939</v>
      </c>
      <c r="G2516" s="16">
        <v>147.25691288311936</v>
      </c>
      <c r="H2516" s="16">
        <v>142.57708884329094</v>
      </c>
      <c r="I2516" s="15">
        <v>0</v>
      </c>
      <c r="J2516" s="15">
        <v>127.74316529518683</v>
      </c>
      <c r="K2516" s="15">
        <v>126.13373617963877</v>
      </c>
      <c r="L2516" s="16">
        <v>0</v>
      </c>
      <c r="M2516" s="16">
        <v>112.08168735371372</v>
      </c>
      <c r="O2516" s="15">
        <v>125.78336054303195</v>
      </c>
      <c r="P2516" s="21">
        <v>100.4596061079161</v>
      </c>
      <c r="Q2516" s="15">
        <v>148.16942742873488</v>
      </c>
    </row>
    <row r="2517" spans="2:17" x14ac:dyDescent="0.3">
      <c r="B2517" s="9">
        <f t="shared" si="7"/>
        <v>45791</v>
      </c>
      <c r="C2517" s="15">
        <v>106.14221173956749</v>
      </c>
      <c r="D2517" s="15">
        <v>105.13347185108182</v>
      </c>
      <c r="E2517" s="15">
        <v>103.84435725997251</v>
      </c>
      <c r="F2517" s="16">
        <v>150.16894168130091</v>
      </c>
      <c r="G2517" s="16">
        <v>147.23455248079324</v>
      </c>
      <c r="H2517" s="16">
        <v>142.55450448759171</v>
      </c>
      <c r="I2517" s="15">
        <v>0</v>
      </c>
      <c r="J2517" s="15">
        <v>127.63717192043202</v>
      </c>
      <c r="K2517" s="15">
        <v>126.02825198646249</v>
      </c>
      <c r="L2517" s="16">
        <v>0</v>
      </c>
      <c r="M2517" s="16">
        <v>112.09814093844079</v>
      </c>
      <c r="O2517" s="15">
        <v>125.67725170036471</v>
      </c>
      <c r="P2517" s="21">
        <v>100.4139230898388</v>
      </c>
      <c r="Q2517" s="15">
        <v>148.14482327152467</v>
      </c>
    </row>
    <row r="2518" spans="2:17" x14ac:dyDescent="0.3">
      <c r="B2518" s="9">
        <f t="shared" si="7"/>
        <v>45792</v>
      </c>
      <c r="C2518" s="15">
        <v>106.29984045394818</v>
      </c>
      <c r="D2518" s="15">
        <v>105.28942995211577</v>
      </c>
      <c r="E2518" s="15">
        <v>103.99823260316698</v>
      </c>
      <c r="F2518" s="16">
        <v>150.42845900440778</v>
      </c>
      <c r="G2518" s="16">
        <v>147.48803177917171</v>
      </c>
      <c r="H2518" s="16">
        <v>142.79899043636229</v>
      </c>
      <c r="I2518" s="15">
        <v>0</v>
      </c>
      <c r="J2518" s="15">
        <v>127.81365252435768</v>
      </c>
      <c r="K2518" s="15">
        <v>126.20168061847076</v>
      </c>
      <c r="L2518" s="16">
        <v>0</v>
      </c>
      <c r="M2518" s="16">
        <v>112.11144737459793</v>
      </c>
      <c r="O2518" s="15">
        <v>125.84925334378075</v>
      </c>
      <c r="P2518" s="21">
        <v>100.5620294360463</v>
      </c>
      <c r="Q2518" s="15">
        <v>148.3977154772403</v>
      </c>
    </row>
    <row r="2519" spans="2:17" x14ac:dyDescent="0.3">
      <c r="B2519" s="9">
        <f t="shared" si="7"/>
        <v>45793</v>
      </c>
      <c r="C2519" s="15">
        <v>106.34420864231575</v>
      </c>
      <c r="D2519" s="15">
        <v>105.333203773322</v>
      </c>
      <c r="E2519" s="15">
        <v>104.04129909453697</v>
      </c>
      <c r="F2519" s="16">
        <v>151.28328313919397</v>
      </c>
      <c r="G2519" s="16">
        <v>148.32517426228347</v>
      </c>
      <c r="H2519" s="16">
        <v>143.60857643042243</v>
      </c>
      <c r="I2519" s="15">
        <v>0</v>
      </c>
      <c r="J2519" s="15">
        <v>129.07734348127337</v>
      </c>
      <c r="K2519" s="15">
        <v>127.44859850755691</v>
      </c>
      <c r="L2519" s="16">
        <v>0</v>
      </c>
      <c r="M2519" s="16">
        <v>112.12524645533114</v>
      </c>
      <c r="O2519" s="15">
        <v>127.09167149790588</v>
      </c>
      <c r="P2519" s="21">
        <v>100.60297473538513</v>
      </c>
      <c r="Q2519" s="15">
        <v>149.23590044374728</v>
      </c>
    </row>
    <row r="2520" spans="2:17" x14ac:dyDescent="0.3">
      <c r="B2520" s="9">
        <f t="shared" si="7"/>
        <v>45794</v>
      </c>
      <c r="C2520" s="15">
        <v>106.34566422002915</v>
      </c>
      <c r="D2520" s="15">
        <v>105.33447287611548</v>
      </c>
      <c r="E2520" s="15">
        <v>104.04238211237657</v>
      </c>
      <c r="F2520" s="16">
        <v>151.27796224389436</v>
      </c>
      <c r="G2520" s="16">
        <v>148.31898505720827</v>
      </c>
      <c r="H2520" s="16">
        <v>143.60164260436653</v>
      </c>
      <c r="I2520" s="15">
        <v>0</v>
      </c>
      <c r="J2520" s="15">
        <v>129.07138650095544</v>
      </c>
      <c r="K2520" s="15">
        <v>127.44188120391613</v>
      </c>
      <c r="L2520" s="16">
        <v>0</v>
      </c>
      <c r="M2520" s="16">
        <v>112.13697269952516</v>
      </c>
      <c r="O2520" s="15">
        <v>127.08404526091624</v>
      </c>
      <c r="P2520" s="21">
        <v>100.60342081368765</v>
      </c>
      <c r="Q2520" s="15">
        <v>149.22755296800651</v>
      </c>
    </row>
    <row r="2521" spans="2:17" x14ac:dyDescent="0.3">
      <c r="B2521" s="9">
        <f t="shared" si="7"/>
        <v>45795</v>
      </c>
      <c r="C2521" s="15">
        <v>106.34712055443501</v>
      </c>
      <c r="D2521" s="15">
        <v>105.3357427239623</v>
      </c>
      <c r="E2521" s="15">
        <v>104.04346586229956</v>
      </c>
      <c r="F2521" s="16">
        <v>151.27264150214586</v>
      </c>
      <c r="G2521" s="16">
        <v>148.312796077455</v>
      </c>
      <c r="H2521" s="16">
        <v>143.59470908120633</v>
      </c>
      <c r="I2521" s="15">
        <v>0</v>
      </c>
      <c r="J2521" s="15">
        <v>129.06542948709577</v>
      </c>
      <c r="K2521" s="15">
        <v>127.43516394975448</v>
      </c>
      <c r="L2521" s="16">
        <v>0</v>
      </c>
      <c r="M2521" s="16">
        <v>112.14870097890716</v>
      </c>
      <c r="O2521" s="15">
        <v>127.07641713717817</v>
      </c>
      <c r="P2521" s="21">
        <v>100.60386858488697</v>
      </c>
      <c r="Q2521" s="15">
        <v>149.21920558314318</v>
      </c>
    </row>
    <row r="2522" spans="2:17" x14ac:dyDescent="0.3">
      <c r="B2522" s="9">
        <f t="shared" si="7"/>
        <v>45796</v>
      </c>
      <c r="C2522" s="15">
        <v>106.34710776307531</v>
      </c>
      <c r="D2522" s="15">
        <v>105.33555741560001</v>
      </c>
      <c r="E2522" s="15">
        <v>104.04311230664185</v>
      </c>
      <c r="F2522" s="16">
        <v>151.6681780753857</v>
      </c>
      <c r="G2522" s="16">
        <v>148.69961861769158</v>
      </c>
      <c r="H2522" s="16">
        <v>143.96828229088072</v>
      </c>
      <c r="I2522" s="15">
        <v>0</v>
      </c>
      <c r="J2522" s="15">
        <v>129.07482421618298</v>
      </c>
      <c r="K2522" s="15">
        <v>127.44360450913007</v>
      </c>
      <c r="L2522" s="16">
        <v>0</v>
      </c>
      <c r="M2522" s="16">
        <v>112.16047759400304</v>
      </c>
      <c r="O2522" s="15">
        <v>127.0839056415354</v>
      </c>
      <c r="P2522" s="21">
        <v>100.60292902717197</v>
      </c>
      <c r="Q2522" s="15">
        <v>149.60527222979826</v>
      </c>
    </row>
    <row r="2523" spans="2:17" x14ac:dyDescent="0.3">
      <c r="B2523" s="9">
        <f t="shared" si="7"/>
        <v>45797</v>
      </c>
      <c r="C2523" s="15">
        <v>106.44611143014251</v>
      </c>
      <c r="D2523" s="15">
        <v>105.43344658243095</v>
      </c>
      <c r="E2523" s="15">
        <v>104.13962971513182</v>
      </c>
      <c r="F2523" s="16">
        <v>151.69302879564913</v>
      </c>
      <c r="G2523" s="16">
        <v>148.72300794136393</v>
      </c>
      <c r="H2523" s="16">
        <v>143.98998343353273</v>
      </c>
      <c r="I2523" s="15">
        <v>0</v>
      </c>
      <c r="J2523" s="15">
        <v>128.94884411339828</v>
      </c>
      <c r="K2523" s="15">
        <v>127.31838183460449</v>
      </c>
      <c r="L2523" s="16">
        <v>0</v>
      </c>
      <c r="M2523" s="16">
        <v>112.17035568646121</v>
      </c>
      <c r="O2523" s="15">
        <v>126.95810857942556</v>
      </c>
      <c r="P2523" s="21">
        <v>100.69543398612694</v>
      </c>
      <c r="Q2523" s="15">
        <v>149.62660400567034</v>
      </c>
    </row>
    <row r="2524" spans="2:17" x14ac:dyDescent="0.3">
      <c r="B2524" s="9">
        <f t="shared" ref="B2524:B2574" si="8">+B2523+1</f>
        <v>45798</v>
      </c>
      <c r="C2524" s="15">
        <v>106.31717031518143</v>
      </c>
      <c r="D2524" s="15">
        <v>105.30555954688535</v>
      </c>
      <c r="E2524" s="15">
        <v>104.01314156204093</v>
      </c>
      <c r="F2524" s="16">
        <v>150.52526167804112</v>
      </c>
      <c r="G2524" s="16">
        <v>147.57713722536923</v>
      </c>
      <c r="H2524" s="16">
        <v>142.8796426980586</v>
      </c>
      <c r="I2524" s="15">
        <v>0</v>
      </c>
      <c r="J2524" s="15">
        <v>126.61420374448366</v>
      </c>
      <c r="K2524" s="15">
        <v>125.01244169406812</v>
      </c>
      <c r="L2524" s="16">
        <v>0</v>
      </c>
      <c r="M2524" s="16">
        <v>112.1888151070584</v>
      </c>
      <c r="O2524" s="15">
        <v>124.6577679624254</v>
      </c>
      <c r="P2524" s="21">
        <v>100.5728225507696</v>
      </c>
      <c r="Q2524" s="15">
        <v>148.47061558740879</v>
      </c>
    </row>
    <row r="2525" spans="2:17" x14ac:dyDescent="0.3">
      <c r="B2525" s="9">
        <f t="shared" si="8"/>
        <v>45799</v>
      </c>
      <c r="C2525" s="15">
        <v>106.25658470012208</v>
      </c>
      <c r="D2525" s="15">
        <v>105.24537791475005</v>
      </c>
      <c r="E2525" s="15">
        <v>103.95352816684031</v>
      </c>
      <c r="F2525" s="16">
        <v>149.48858116512696</v>
      </c>
      <c r="G2525" s="16">
        <v>146.55979988217058</v>
      </c>
      <c r="H2525" s="16">
        <v>141.89375775498408</v>
      </c>
      <c r="I2525" s="15">
        <v>0</v>
      </c>
      <c r="J2525" s="15">
        <v>126.75162355894679</v>
      </c>
      <c r="K2525" s="15">
        <v>125.14730259987762</v>
      </c>
      <c r="L2525" s="16">
        <v>0</v>
      </c>
      <c r="M2525" s="16">
        <v>112.20096228089746</v>
      </c>
      <c r="O2525" s="15">
        <v>124.79131956041539</v>
      </c>
      <c r="P2525" s="21">
        <v>100.51471979380581</v>
      </c>
      <c r="Q2525" s="15">
        <v>147.44542221728992</v>
      </c>
    </row>
    <row r="2526" spans="2:17" x14ac:dyDescent="0.3">
      <c r="B2526" s="9">
        <f t="shared" si="8"/>
        <v>45800</v>
      </c>
      <c r="C2526" s="15">
        <v>106.34198035097381</v>
      </c>
      <c r="D2526" s="15">
        <v>105.32978825583892</v>
      </c>
      <c r="E2526" s="15">
        <v>104.03673189064801</v>
      </c>
      <c r="F2526" s="16">
        <v>148.46980490898034</v>
      </c>
      <c r="G2526" s="16">
        <v>145.56002923286201</v>
      </c>
      <c r="H2526" s="16">
        <v>140.92489304175254</v>
      </c>
      <c r="I2526" s="15">
        <v>0</v>
      </c>
      <c r="J2526" s="15">
        <v>126.21435170680012</v>
      </c>
      <c r="K2526" s="15">
        <v>124.61601414163583</v>
      </c>
      <c r="L2526" s="16">
        <v>0</v>
      </c>
      <c r="M2526" s="16">
        <v>112.21245515186965</v>
      </c>
      <c r="O2526" s="15">
        <v>124.26059987947899</v>
      </c>
      <c r="P2526" s="21">
        <v>100.59438328420755</v>
      </c>
      <c r="Q2526" s="15">
        <v>146.43790816092641</v>
      </c>
    </row>
    <row r="2527" spans="2:17" x14ac:dyDescent="0.3">
      <c r="B2527" s="9">
        <f t="shared" si="8"/>
        <v>45801</v>
      </c>
      <c r="C2527" s="15">
        <v>106.34356978809029</v>
      </c>
      <c r="D2527" s="15">
        <v>105.33118993276518</v>
      </c>
      <c r="E2527" s="15">
        <v>104.03794584799476</v>
      </c>
      <c r="F2527" s="16">
        <v>148.4645632002578</v>
      </c>
      <c r="G2527" s="16">
        <v>145.55393602897524</v>
      </c>
      <c r="H2527" s="16">
        <v>140.91807002798038</v>
      </c>
      <c r="I2527" s="15">
        <v>0</v>
      </c>
      <c r="J2527" s="15">
        <v>126.20850708520118</v>
      </c>
      <c r="K2527" s="15">
        <v>124.6094266129204</v>
      </c>
      <c r="L2527" s="16">
        <v>0</v>
      </c>
      <c r="M2527" s="16">
        <v>112.22414649107672</v>
      </c>
      <c r="O2527" s="15">
        <v>124.2531019413798</v>
      </c>
      <c r="P2527" s="21">
        <v>100.59495632976885</v>
      </c>
      <c r="Q2527" s="15">
        <v>146.42968680157688</v>
      </c>
    </row>
    <row r="2528" spans="2:17" x14ac:dyDescent="0.3">
      <c r="B2528" s="9">
        <f t="shared" si="8"/>
        <v>45802</v>
      </c>
      <c r="C2528" s="15">
        <v>106.34515235287918</v>
      </c>
      <c r="D2528" s="15">
        <v>105.33258479792143</v>
      </c>
      <c r="E2528" s="15">
        <v>104.039153072958</v>
      </c>
      <c r="F2528" s="16">
        <v>148.45932160777843</v>
      </c>
      <c r="G2528" s="16">
        <v>145.54784301268737</v>
      </c>
      <c r="H2528" s="16">
        <v>140.911247279235</v>
      </c>
      <c r="I2528" s="15">
        <v>0</v>
      </c>
      <c r="J2528" s="15">
        <v>126.20266294356377</v>
      </c>
      <c r="K2528" s="15">
        <v>124.60283963909957</v>
      </c>
      <c r="L2528" s="16">
        <v>0</v>
      </c>
      <c r="M2528" s="16">
        <v>112.23584042732037</v>
      </c>
      <c r="O2528" s="15">
        <v>124.24560589002904</v>
      </c>
      <c r="P2528" s="21">
        <v>100.59552260374302</v>
      </c>
      <c r="Q2528" s="15">
        <v>146.42146511186183</v>
      </c>
    </row>
    <row r="2529" spans="2:17" x14ac:dyDescent="0.3">
      <c r="B2529" s="9">
        <f t="shared" si="8"/>
        <v>45803</v>
      </c>
      <c r="C2529" s="15">
        <v>106.40627210709167</v>
      </c>
      <c r="D2529" s="15">
        <v>105.39294986642415</v>
      </c>
      <c r="E2529" s="15">
        <v>104.09860627681732</v>
      </c>
      <c r="F2529" s="16">
        <v>148.45408022626643</v>
      </c>
      <c r="G2529" s="16">
        <v>145.54175027686136</v>
      </c>
      <c r="H2529" s="16">
        <v>140.90442488541612</v>
      </c>
      <c r="I2529" s="15">
        <v>0</v>
      </c>
      <c r="J2529" s="15">
        <v>126.257212560684</v>
      </c>
      <c r="K2529" s="15">
        <v>124.65588052535605</v>
      </c>
      <c r="L2529" s="16">
        <v>0</v>
      </c>
      <c r="M2529" s="16">
        <v>112.24751566490079</v>
      </c>
      <c r="O2529" s="15">
        <v>124.29756882741938</v>
      </c>
      <c r="P2529" s="21">
        <v>100.65227527552177</v>
      </c>
      <c r="Q2529" s="15">
        <v>146.41324424493288</v>
      </c>
    </row>
    <row r="2530" spans="2:17" x14ac:dyDescent="0.3">
      <c r="B2530" s="9">
        <f t="shared" si="8"/>
        <v>45804</v>
      </c>
      <c r="C2530" s="15">
        <v>106.7078694403324</v>
      </c>
      <c r="D2530" s="15">
        <v>105.69150182283995</v>
      </c>
      <c r="E2530" s="15">
        <v>104.39332058581439</v>
      </c>
      <c r="F2530" s="16">
        <v>150.9810895943609</v>
      </c>
      <c r="G2530" s="16">
        <v>148.01821511364707</v>
      </c>
      <c r="H2530" s="16">
        <v>143.3010438769081</v>
      </c>
      <c r="I2530" s="15">
        <v>0</v>
      </c>
      <c r="J2530" s="15">
        <v>128.70848498314021</v>
      </c>
      <c r="K2530" s="15">
        <v>127.07523014345847</v>
      </c>
      <c r="L2530" s="16">
        <v>0</v>
      </c>
      <c r="M2530" s="16">
        <v>112.25968758979614</v>
      </c>
      <c r="O2530" s="15">
        <v>126.70923514638331</v>
      </c>
      <c r="P2530" s="21">
        <v>100.93596922564737</v>
      </c>
      <c r="Q2530" s="15">
        <v>148.89480855575363</v>
      </c>
    </row>
    <row r="2531" spans="2:17" x14ac:dyDescent="0.3">
      <c r="B2531" s="9">
        <f t="shared" si="8"/>
        <v>45805</v>
      </c>
      <c r="C2531" s="15">
        <v>106.60260497437892</v>
      </c>
      <c r="D2531" s="15">
        <v>105.58706692556235</v>
      </c>
      <c r="E2531" s="15">
        <v>104.2899975099062</v>
      </c>
      <c r="F2531" s="16">
        <v>150.67326374031029</v>
      </c>
      <c r="G2531" s="16">
        <v>147.71546168314578</v>
      </c>
      <c r="H2531" s="16">
        <v>143.00700131863289</v>
      </c>
      <c r="I2531" s="15">
        <v>0</v>
      </c>
      <c r="J2531" s="15">
        <v>128.08463467245892</v>
      </c>
      <c r="K2531" s="15">
        <v>126.45846717903761</v>
      </c>
      <c r="L2531" s="16">
        <v>0</v>
      </c>
      <c r="M2531" s="16">
        <v>112.27328472677466</v>
      </c>
      <c r="O2531" s="15">
        <v>126.0931611589493</v>
      </c>
      <c r="P2531" s="21">
        <v>100.835218126176</v>
      </c>
      <c r="Q2531" s="15">
        <v>148.58870554809002</v>
      </c>
    </row>
    <row r="2532" spans="2:17" x14ac:dyDescent="0.3">
      <c r="B2532" s="9">
        <f t="shared" si="8"/>
        <v>45806</v>
      </c>
      <c r="C2532" s="15">
        <v>106.81554966469928</v>
      </c>
      <c r="D2532" s="15">
        <v>105.79780962534281</v>
      </c>
      <c r="E2532" s="15">
        <v>104.49798010455402</v>
      </c>
      <c r="F2532" s="16">
        <v>150.7735497213842</v>
      </c>
      <c r="G2532" s="16">
        <v>147.81280996004131</v>
      </c>
      <c r="H2532" s="16">
        <v>143.10030845434369</v>
      </c>
      <c r="I2532" s="15">
        <v>0</v>
      </c>
      <c r="J2532" s="15">
        <v>127.66684576522273</v>
      </c>
      <c r="K2532" s="15">
        <v>126.04515620204069</v>
      </c>
      <c r="L2532" s="16">
        <v>0</v>
      </c>
      <c r="M2532" s="16">
        <v>112.28303868600761</v>
      </c>
      <c r="O2532" s="15">
        <v>125.68037407184413</v>
      </c>
      <c r="P2532" s="21">
        <v>101.03517668966754</v>
      </c>
      <c r="Q2532" s="15">
        <v>148.68426341975172</v>
      </c>
    </row>
    <row r="2533" spans="2:17" x14ac:dyDescent="0.3">
      <c r="B2533" s="9">
        <f t="shared" si="8"/>
        <v>45807</v>
      </c>
      <c r="C2533" s="15">
        <v>106.84148185879776</v>
      </c>
      <c r="D2533" s="15">
        <v>105.82332129906997</v>
      </c>
      <c r="E2533" s="15">
        <v>104.52300703521892</v>
      </c>
      <c r="F2533" s="16">
        <v>150.47889107642052</v>
      </c>
      <c r="G2533" s="16">
        <v>147.52297039297088</v>
      </c>
      <c r="H2533" s="16">
        <v>142.81877312258351</v>
      </c>
      <c r="I2533" s="15">
        <v>0</v>
      </c>
      <c r="J2533" s="15">
        <v>127.416444952841</v>
      </c>
      <c r="K2533" s="15">
        <v>125.79711140103429</v>
      </c>
      <c r="L2533" s="16">
        <v>0</v>
      </c>
      <c r="M2533" s="16">
        <v>112.28161517515801</v>
      </c>
      <c r="O2533" s="15">
        <v>125.43258441774096</v>
      </c>
      <c r="P2533" s="21">
        <v>101.05859750992187</v>
      </c>
      <c r="Q2533" s="15">
        <v>148.39133846081498</v>
      </c>
    </row>
    <row r="2534" spans="2:17" x14ac:dyDescent="0.3">
      <c r="B2534" s="9">
        <f t="shared" si="8"/>
        <v>45808</v>
      </c>
      <c r="C2534" s="15">
        <v>106.83855335354056</v>
      </c>
      <c r="D2534" s="15">
        <v>105.8202472683774</v>
      </c>
      <c r="E2534" s="15">
        <v>104.51979947502198</v>
      </c>
      <c r="F2534" s="16">
        <v>150.47356006711072</v>
      </c>
      <c r="G2534" s="16">
        <v>147.51677701047205</v>
      </c>
      <c r="H2534" s="16">
        <v>142.81184098010607</v>
      </c>
      <c r="I2534" s="15">
        <v>0</v>
      </c>
      <c r="J2534" s="15">
        <v>127.41045026969203</v>
      </c>
      <c r="K2534" s="15">
        <v>125.79036824062689</v>
      </c>
      <c r="L2534" s="16">
        <v>0</v>
      </c>
      <c r="M2534" s="16">
        <v>112.2962716846862</v>
      </c>
      <c r="O2534" s="15">
        <v>125.42472682426242</v>
      </c>
      <c r="P2534" s="21">
        <v>101.05485337401602</v>
      </c>
      <c r="Q2534" s="15">
        <v>148.3829885527044</v>
      </c>
    </row>
    <row r="2535" spans="2:17" x14ac:dyDescent="0.3">
      <c r="B2535" s="9">
        <f t="shared" si="8"/>
        <v>45809</v>
      </c>
      <c r="C2535" s="15">
        <v>106.84064260179156</v>
      </c>
      <c r="D2535" s="15">
        <v>105.82214316732379</v>
      </c>
      <c r="E2535" s="15">
        <v>104.52150077011694</v>
      </c>
      <c r="F2535" s="16">
        <v>150.46827129704215</v>
      </c>
      <c r="G2535" s="16">
        <v>147.51062511181271</v>
      </c>
      <c r="H2535" s="16">
        <v>142.80494908286266</v>
      </c>
      <c r="I2535" s="15">
        <v>0</v>
      </c>
      <c r="J2535" s="15">
        <v>127.40473310359469</v>
      </c>
      <c r="K2535" s="15">
        <v>125.78389914972615</v>
      </c>
      <c r="L2535" s="16">
        <v>0</v>
      </c>
      <c r="M2535" s="16">
        <v>112.31095629908006</v>
      </c>
      <c r="O2535" s="15">
        <v>125.41710629758629</v>
      </c>
      <c r="P2535" s="21">
        <v>101.05580818500303</v>
      </c>
      <c r="Q2535" s="15">
        <v>148.3746691426966</v>
      </c>
    </row>
    <row r="2536" spans="2:17" x14ac:dyDescent="0.3">
      <c r="B2536" s="9">
        <f t="shared" si="8"/>
        <v>45810</v>
      </c>
      <c r="C2536" s="15">
        <v>106.83353661712574</v>
      </c>
      <c r="D2536" s="15">
        <v>105.81493149886857</v>
      </c>
      <c r="E2536" s="15">
        <v>104.51420644629542</v>
      </c>
      <c r="F2536" s="16">
        <v>150.88127466576907</v>
      </c>
      <c r="G2536" s="16">
        <v>147.91454067133904</v>
      </c>
      <c r="H2536" s="16">
        <v>143.19504073145114</v>
      </c>
      <c r="I2536" s="15">
        <v>0</v>
      </c>
      <c r="J2536" s="15">
        <v>128.33708409902877</v>
      </c>
      <c r="K2536" s="15">
        <v>126.70355819177013</v>
      </c>
      <c r="L2536" s="16">
        <v>0</v>
      </c>
      <c r="M2536" s="16">
        <v>112.32299671137108</v>
      </c>
      <c r="O2536" s="15">
        <v>126.32346381429548</v>
      </c>
      <c r="P2536" s="21">
        <v>101.04811054952353</v>
      </c>
      <c r="Q2536" s="15">
        <v>148.77681692217203</v>
      </c>
    </row>
    <row r="2537" spans="2:17" x14ac:dyDescent="0.3">
      <c r="B2537" s="9">
        <f t="shared" si="8"/>
        <v>45811</v>
      </c>
      <c r="C2537" s="15">
        <v>106.97440004341283</v>
      </c>
      <c r="D2537" s="15">
        <v>105.95427820911456</v>
      </c>
      <c r="E2537" s="15">
        <v>104.6516687256017</v>
      </c>
      <c r="F2537" s="16">
        <v>152.14396646738535</v>
      </c>
      <c r="G2537" s="16">
        <v>149.1514267276242</v>
      </c>
      <c r="H2537" s="16">
        <v>144.39151493214769</v>
      </c>
      <c r="I2537" s="15">
        <v>0</v>
      </c>
      <c r="J2537" s="15">
        <v>129.73560771569842</v>
      </c>
      <c r="K2537" s="15">
        <v>128.08344114198138</v>
      </c>
      <c r="L2537" s="16">
        <v>0</v>
      </c>
      <c r="M2537" s="16">
        <v>112.33487068006694</v>
      </c>
      <c r="O2537" s="15">
        <v>127.68384627193925</v>
      </c>
      <c r="P2537" s="21">
        <v>101.17961535572942</v>
      </c>
      <c r="Q2537" s="15">
        <v>150.01274146358168</v>
      </c>
    </row>
    <row r="2538" spans="2:17" x14ac:dyDescent="0.3">
      <c r="B2538" s="9">
        <f t="shared" si="8"/>
        <v>45812</v>
      </c>
      <c r="C2538" s="15">
        <v>107.15252764703347</v>
      </c>
      <c r="D2538" s="15">
        <v>106.1305332231012</v>
      </c>
      <c r="E2538" s="15">
        <v>104.82558504470711</v>
      </c>
      <c r="F2538" s="16">
        <v>152.69305449905266</v>
      </c>
      <c r="G2538" s="16">
        <v>149.68873334298158</v>
      </c>
      <c r="H2538" s="16">
        <v>144.91072431515616</v>
      </c>
      <c r="I2538" s="15">
        <v>0</v>
      </c>
      <c r="J2538" s="15">
        <v>130.13138978127932</v>
      </c>
      <c r="K2538" s="15">
        <v>128.47334072018691</v>
      </c>
      <c r="L2538" s="16">
        <v>0</v>
      </c>
      <c r="M2538" s="16">
        <v>112.34829768664831</v>
      </c>
      <c r="O2538" s="15">
        <v>128.06734091160749</v>
      </c>
      <c r="P2538" s="21">
        <v>101.34617707189591</v>
      </c>
      <c r="Q2538" s="15">
        <v>150.54838911343387</v>
      </c>
    </row>
    <row r="2539" spans="2:17" x14ac:dyDescent="0.3">
      <c r="B2539" s="9">
        <f t="shared" si="8"/>
        <v>45813</v>
      </c>
      <c r="C2539" s="15">
        <v>107.27264039101418</v>
      </c>
      <c r="D2539" s="15">
        <v>106.24932622504322</v>
      </c>
      <c r="E2539" s="15">
        <v>104.94274540953866</v>
      </c>
      <c r="F2539" s="16">
        <v>152.68417719400551</v>
      </c>
      <c r="G2539" s="16">
        <v>149.67904943595033</v>
      </c>
      <c r="H2539" s="16">
        <v>144.90039956864578</v>
      </c>
      <c r="I2539" s="15">
        <v>0</v>
      </c>
      <c r="J2539" s="15">
        <v>130.1186015190917</v>
      </c>
      <c r="K2539" s="15">
        <v>128.45987323319076</v>
      </c>
      <c r="L2539" s="16">
        <v>0</v>
      </c>
      <c r="M2539" s="16">
        <v>112.36158457179661</v>
      </c>
      <c r="O2539" s="15">
        <v>128.05280018388777</v>
      </c>
      <c r="P2539" s="21">
        <v>101.45815855456803</v>
      </c>
      <c r="Q2539" s="15">
        <v>150.5365058814607</v>
      </c>
    </row>
    <row r="2540" spans="2:17" x14ac:dyDescent="0.3">
      <c r="B2540" s="9">
        <f t="shared" si="8"/>
        <v>45814</v>
      </c>
      <c r="C2540" s="15">
        <v>107.15570722109969</v>
      </c>
      <c r="D2540" s="15">
        <v>106.13333457856923</v>
      </c>
      <c r="E2540" s="15">
        <v>104.82800834111492</v>
      </c>
      <c r="F2540" s="16">
        <v>153.15062115152142</v>
      </c>
      <c r="G2540" s="16">
        <v>150.13532859106709</v>
      </c>
      <c r="H2540" s="16">
        <v>145.34115873025374</v>
      </c>
      <c r="I2540" s="15">
        <v>0</v>
      </c>
      <c r="J2540" s="15">
        <v>131.37862221186646</v>
      </c>
      <c r="K2540" s="15">
        <v>129.70298109703745</v>
      </c>
      <c r="L2540" s="16">
        <v>0</v>
      </c>
      <c r="M2540" s="16">
        <v>112.37254875816913</v>
      </c>
      <c r="O2540" s="15">
        <v>129.27824005832807</v>
      </c>
      <c r="P2540" s="21">
        <v>101.34713723687251</v>
      </c>
      <c r="Q2540" s="15">
        <v>150.99319964525165</v>
      </c>
    </row>
    <row r="2541" spans="2:17" x14ac:dyDescent="0.3">
      <c r="B2541" s="9">
        <f t="shared" si="8"/>
        <v>45815</v>
      </c>
      <c r="C2541" s="15">
        <v>107.15788295770001</v>
      </c>
      <c r="D2541" s="15">
        <v>106.13531560705977</v>
      </c>
      <c r="E2541" s="15">
        <v>104.82979319506389</v>
      </c>
      <c r="F2541" s="16">
        <v>153.14524298326259</v>
      </c>
      <c r="G2541" s="16">
        <v>150.12907209221672</v>
      </c>
      <c r="H2541" s="16">
        <v>145.33414922613596</v>
      </c>
      <c r="I2541" s="15">
        <v>0</v>
      </c>
      <c r="J2541" s="15">
        <v>131.37271413976015</v>
      </c>
      <c r="K2541" s="15">
        <v>129.6962981078936</v>
      </c>
      <c r="L2541" s="16">
        <v>0</v>
      </c>
      <c r="M2541" s="16">
        <v>112.38349137066795</v>
      </c>
      <c r="O2541" s="15">
        <v>129.2646143159271</v>
      </c>
      <c r="P2541" s="21">
        <v>101.34816264281712</v>
      </c>
      <c r="Q2541" s="15">
        <v>150.98471092881394</v>
      </c>
    </row>
    <row r="2542" spans="2:17" x14ac:dyDescent="0.3">
      <c r="B2542" s="9">
        <f t="shared" si="8"/>
        <v>45816</v>
      </c>
      <c r="C2542" s="15">
        <v>107.1600364561646</v>
      </c>
      <c r="D2542" s="15">
        <v>106.13727460288219</v>
      </c>
      <c r="E2542" s="15">
        <v>104.83155628126218</v>
      </c>
      <c r="F2542" s="16">
        <v>153.13986502605212</v>
      </c>
      <c r="G2542" s="16">
        <v>150.12281587583661</v>
      </c>
      <c r="H2542" s="16">
        <v>145.32714008112433</v>
      </c>
      <c r="I2542" s="15">
        <v>0</v>
      </c>
      <c r="J2542" s="15">
        <v>131.36680592823279</v>
      </c>
      <c r="K2542" s="15">
        <v>129.68961506315912</v>
      </c>
      <c r="L2542" s="16">
        <v>0</v>
      </c>
      <c r="M2542" s="16">
        <v>112.39443625823455</v>
      </c>
      <c r="O2542" s="15">
        <v>129.26249403497246</v>
      </c>
      <c r="P2542" s="21">
        <v>101.3491673322775</v>
      </c>
      <c r="Q2542" s="15">
        <v>150.97622257917058</v>
      </c>
    </row>
    <row r="2543" spans="2:17" x14ac:dyDescent="0.3">
      <c r="B2543" s="9">
        <f t="shared" si="8"/>
        <v>45817</v>
      </c>
      <c r="C2543" s="15">
        <v>107.12334469293796</v>
      </c>
      <c r="D2543" s="15">
        <v>106.10075914213547</v>
      </c>
      <c r="E2543" s="15">
        <v>104.79531828624572</v>
      </c>
      <c r="F2543" s="16">
        <v>153.49008974086337</v>
      </c>
      <c r="G2543" s="16">
        <v>150.4651542990548</v>
      </c>
      <c r="H2543" s="16">
        <v>145.65758758761783</v>
      </c>
      <c r="I2543" s="15">
        <v>0</v>
      </c>
      <c r="J2543" s="15">
        <v>132.0139648268632</v>
      </c>
      <c r="K2543" s="15">
        <v>130.32765712272953</v>
      </c>
      <c r="L2543" s="16">
        <v>0</v>
      </c>
      <c r="M2543" s="16">
        <v>112.4031738784654</v>
      </c>
      <c r="O2543" s="15">
        <v>129.8904554857553</v>
      </c>
      <c r="P2543" s="21">
        <v>101.31363941787079</v>
      </c>
      <c r="Q2543" s="15">
        <v>151.3181726386216</v>
      </c>
    </row>
    <row r="2544" spans="2:17" x14ac:dyDescent="0.3">
      <c r="B2544" s="9">
        <f t="shared" si="8"/>
        <v>45818</v>
      </c>
      <c r="C2544" s="15">
        <v>107.24036229178913</v>
      </c>
      <c r="D2544" s="15">
        <v>106.21648562373043</v>
      </c>
      <c r="E2544" s="15">
        <v>104.90944895360582</v>
      </c>
      <c r="F2544" s="16">
        <v>153.92776509795996</v>
      </c>
      <c r="G2544" s="16">
        <v>150.89321485717491</v>
      </c>
      <c r="H2544" s="16">
        <v>146.07101340702101</v>
      </c>
      <c r="I2544" s="15">
        <v>0</v>
      </c>
      <c r="J2544" s="15">
        <v>132.13882588501852</v>
      </c>
      <c r="K2544" s="15">
        <v>130.45006803040164</v>
      </c>
      <c r="L2544" s="16">
        <v>0</v>
      </c>
      <c r="M2544" s="16">
        <v>112.41379688127179</v>
      </c>
      <c r="O2544" s="15">
        <v>130.00989552550303</v>
      </c>
      <c r="P2544" s="21">
        <v>101.42267155597499</v>
      </c>
      <c r="Q2544" s="15">
        <v>151.74629389940924</v>
      </c>
    </row>
    <row r="2545" spans="2:17" x14ac:dyDescent="0.3">
      <c r="B2545" s="9">
        <f t="shared" si="8"/>
        <v>45819</v>
      </c>
      <c r="C2545" s="15">
        <v>107.48718970661038</v>
      </c>
      <c r="D2545" s="15">
        <v>106.46078197257305</v>
      </c>
      <c r="E2545" s="15">
        <v>105.15056680165875</v>
      </c>
      <c r="F2545" s="16">
        <v>154.51084769987196</v>
      </c>
      <c r="G2545" s="16">
        <v>151.46380953095422</v>
      </c>
      <c r="H2545" s="16">
        <v>146.62241194678273</v>
      </c>
      <c r="I2545" s="15">
        <v>0</v>
      </c>
      <c r="J2545" s="15">
        <v>132.37063015214909</v>
      </c>
      <c r="K2545" s="15">
        <v>130.67805309094285</v>
      </c>
      <c r="L2545" s="16">
        <v>0</v>
      </c>
      <c r="M2545" s="16">
        <v>112.42696293531928</v>
      </c>
      <c r="O2545" s="15">
        <v>130.23345755671301</v>
      </c>
      <c r="P2545" s="21">
        <v>101.65378727204563</v>
      </c>
      <c r="Q2545" s="15">
        <v>152.31769690432748</v>
      </c>
    </row>
    <row r="2546" spans="2:17" x14ac:dyDescent="0.3">
      <c r="B2546" s="9">
        <f t="shared" si="8"/>
        <v>45820</v>
      </c>
      <c r="C2546" s="15">
        <v>107.81105092080271</v>
      </c>
      <c r="D2546" s="15">
        <v>106.78137558992938</v>
      </c>
      <c r="E2546" s="15">
        <v>105.46704201192921</v>
      </c>
      <c r="F2546" s="16">
        <v>154.34431896130738</v>
      </c>
      <c r="G2546" s="16">
        <v>151.29957293814925</v>
      </c>
      <c r="H2546" s="16">
        <v>146.46246483462593</v>
      </c>
      <c r="I2546" s="15">
        <v>0</v>
      </c>
      <c r="J2546" s="15">
        <v>132.24443524217801</v>
      </c>
      <c r="K2546" s="15">
        <v>130.5526159070518</v>
      </c>
      <c r="L2546" s="16">
        <v>0</v>
      </c>
      <c r="M2546" s="16">
        <v>112.43263130155519</v>
      </c>
      <c r="O2546" s="15">
        <v>130.10846650363271</v>
      </c>
      <c r="P2546" s="21">
        <v>101.95734919286542</v>
      </c>
      <c r="Q2546" s="15">
        <v>152.15037560822466</v>
      </c>
    </row>
    <row r="2547" spans="2:17" x14ac:dyDescent="0.3">
      <c r="B2547" s="9">
        <f t="shared" si="8"/>
        <v>45821</v>
      </c>
      <c r="C2547" s="15">
        <v>107.73920061552788</v>
      </c>
      <c r="D2547" s="15">
        <v>106.71003661690949</v>
      </c>
      <c r="E2547" s="15">
        <v>105.39640838602642</v>
      </c>
      <c r="F2547" s="16">
        <v>153.13444720393704</v>
      </c>
      <c r="G2547" s="16">
        <v>150.11258417668955</v>
      </c>
      <c r="H2547" s="16">
        <v>145.31247193282522</v>
      </c>
      <c r="I2547" s="15">
        <v>0</v>
      </c>
      <c r="J2547" s="15">
        <v>130.4367273559385</v>
      </c>
      <c r="K2547" s="15">
        <v>128.76719007106544</v>
      </c>
      <c r="L2547" s="16">
        <v>0</v>
      </c>
      <c r="M2547" s="16">
        <v>112.44232113878826</v>
      </c>
      <c r="O2547" s="15">
        <v>128.34633143221055</v>
      </c>
      <c r="P2547" s="21">
        <v>101.88875318668349</v>
      </c>
      <c r="Q2547" s="15">
        <v>150.94860492211396</v>
      </c>
    </row>
    <row r="2548" spans="2:17" x14ac:dyDescent="0.3">
      <c r="B2548" s="9">
        <f t="shared" si="8"/>
        <v>45822</v>
      </c>
      <c r="C2548" s="15">
        <v>107.7414418398493</v>
      </c>
      <c r="D2548" s="15">
        <v>106.71208153755093</v>
      </c>
      <c r="E2548" s="15">
        <v>105.39825539147256</v>
      </c>
      <c r="F2548" s="16">
        <v>153.12906858751808</v>
      </c>
      <c r="G2548" s="16">
        <v>150.10632762957349</v>
      </c>
      <c r="H2548" s="16">
        <v>145.30546284799024</v>
      </c>
      <c r="I2548" s="15">
        <v>0</v>
      </c>
      <c r="J2548" s="15">
        <v>130.43083436380883</v>
      </c>
      <c r="K2548" s="15">
        <v>128.7605283713149</v>
      </c>
      <c r="L2548" s="16">
        <v>0</v>
      </c>
      <c r="M2548" s="16">
        <v>112.45417325215706</v>
      </c>
      <c r="O2548" s="15">
        <v>128.33847853978605</v>
      </c>
      <c r="P2548" s="21">
        <v>101.88983787037579</v>
      </c>
      <c r="Q2548" s="15">
        <v>150.94640653291381</v>
      </c>
    </row>
    <row r="2549" spans="2:17" x14ac:dyDescent="0.3">
      <c r="B2549" s="9">
        <f t="shared" si="8"/>
        <v>45823</v>
      </c>
      <c r="C2549" s="15">
        <v>107.74367870324893</v>
      </c>
      <c r="D2549" s="15">
        <v>106.71412213195222</v>
      </c>
      <c r="E2549" s="15">
        <v>105.40009811761233</v>
      </c>
      <c r="F2549" s="16">
        <v>153.123690204811</v>
      </c>
      <c r="G2549" s="16">
        <v>150.10007138713581</v>
      </c>
      <c r="H2549" s="16">
        <v>145.2984541437423</v>
      </c>
      <c r="I2549" s="15">
        <v>0</v>
      </c>
      <c r="J2549" s="15">
        <v>130.42494134218046</v>
      </c>
      <c r="K2549" s="15">
        <v>128.75386672425512</v>
      </c>
      <c r="L2549" s="16">
        <v>0</v>
      </c>
      <c r="M2549" s="16">
        <v>112.4660296806633</v>
      </c>
      <c r="O2549" s="15">
        <v>128.33062564736153</v>
      </c>
      <c r="P2549" s="21">
        <v>101.89091779250668</v>
      </c>
      <c r="Q2549" s="15">
        <v>150.93791908093857</v>
      </c>
    </row>
    <row r="2550" spans="2:17" x14ac:dyDescent="0.3">
      <c r="B2550" s="9">
        <f t="shared" si="8"/>
        <v>45824</v>
      </c>
      <c r="C2550" s="15">
        <v>107.76141296952126</v>
      </c>
      <c r="D2550" s="15">
        <v>106.73151200995663</v>
      </c>
      <c r="E2550" s="15">
        <v>105.41710109282867</v>
      </c>
      <c r="F2550" s="16">
        <v>154.34089553302221</v>
      </c>
      <c r="G2550" s="16">
        <v>151.29224962968257</v>
      </c>
      <c r="H2550" s="16">
        <v>146.45153515657114</v>
      </c>
      <c r="I2550" s="15">
        <v>0</v>
      </c>
      <c r="J2550" s="15">
        <v>132.79901586309572</v>
      </c>
      <c r="K2550" s="15">
        <v>131.09666387241853</v>
      </c>
      <c r="L2550" s="16">
        <v>0</v>
      </c>
      <c r="M2550" s="16">
        <v>112.47915868242502</v>
      </c>
      <c r="O2550" s="15">
        <v>130.63994044680723</v>
      </c>
      <c r="P2550" s="21">
        <v>101.90657380646778</v>
      </c>
      <c r="Q2550" s="15">
        <v>152.1342036683981</v>
      </c>
    </row>
    <row r="2551" spans="2:17" x14ac:dyDescent="0.3">
      <c r="B2551" s="9">
        <f t="shared" si="8"/>
        <v>45825</v>
      </c>
      <c r="C2551" s="15">
        <v>107.72291110304151</v>
      </c>
      <c r="D2551" s="15">
        <v>106.69320325104518</v>
      </c>
      <c r="E2551" s="15">
        <v>105.3790914004317</v>
      </c>
      <c r="F2551" s="16">
        <v>153.19429910506258</v>
      </c>
      <c r="G2551" s="16">
        <v>150.16731708204321</v>
      </c>
      <c r="H2551" s="16">
        <v>145.36164274016193</v>
      </c>
      <c r="I2551" s="15">
        <v>0</v>
      </c>
      <c r="J2551" s="15">
        <v>131.37587385031938</v>
      </c>
      <c r="K2551" s="15">
        <v>129.69091489716087</v>
      </c>
      <c r="L2551" s="16">
        <v>0</v>
      </c>
      <c r="M2551" s="16">
        <v>112.49233162013148</v>
      </c>
      <c r="O2551" s="15">
        <v>129.25221901604081</v>
      </c>
      <c r="P2551" s="21">
        <v>101.86934030075911</v>
      </c>
      <c r="Q2551" s="15">
        <v>151.00110593916571</v>
      </c>
    </row>
    <row r="2552" spans="2:17" x14ac:dyDescent="0.3">
      <c r="B2552" s="9">
        <f t="shared" si="8"/>
        <v>45826</v>
      </c>
      <c r="C2552" s="15">
        <v>107.77129006036193</v>
      </c>
      <c r="D2552" s="15">
        <v>106.74094481885764</v>
      </c>
      <c r="E2552" s="15">
        <v>105.42607216075</v>
      </c>
      <c r="F2552" s="16">
        <v>153.04116745125793</v>
      </c>
      <c r="G2552" s="16">
        <v>150.01622769404827</v>
      </c>
      <c r="H2552" s="16">
        <v>145.21443652975157</v>
      </c>
      <c r="I2552" s="15">
        <v>0</v>
      </c>
      <c r="J2552" s="15">
        <v>131.36917803467318</v>
      </c>
      <c r="K2552" s="15">
        <v>129.68345477247368</v>
      </c>
      <c r="L2552" s="16">
        <v>0</v>
      </c>
      <c r="M2552" s="16">
        <v>112.49813770625924</v>
      </c>
      <c r="O2552" s="15">
        <v>129.24358083437383</v>
      </c>
      <c r="P2552" s="21">
        <v>101.91381614139321</v>
      </c>
      <c r="Q2552" s="15">
        <v>150.8470203105033</v>
      </c>
    </row>
    <row r="2553" spans="2:17" x14ac:dyDescent="0.3">
      <c r="B2553" s="9">
        <f t="shared" si="8"/>
        <v>45827</v>
      </c>
      <c r="C2553" s="15">
        <v>107.7674711886076</v>
      </c>
      <c r="D2553" s="15">
        <v>106.7369875218394</v>
      </c>
      <c r="E2553" s="15">
        <v>105.4219908305213</v>
      </c>
      <c r="F2553" s="16">
        <v>151.88069859460924</v>
      </c>
      <c r="G2553" s="16">
        <v>148.87772010462263</v>
      </c>
      <c r="H2553" s="16">
        <v>144.11142606194792</v>
      </c>
      <c r="I2553" s="15">
        <v>0</v>
      </c>
      <c r="J2553" s="15">
        <v>131.36324368941388</v>
      </c>
      <c r="K2553" s="15">
        <v>129.67674643433273</v>
      </c>
      <c r="L2553" s="16">
        <v>0</v>
      </c>
      <c r="M2553" s="16">
        <v>112.51055013874503</v>
      </c>
      <c r="O2553" s="15">
        <v>129.23568131540057</v>
      </c>
      <c r="P2553" s="21">
        <v>101.90920123606136</v>
      </c>
      <c r="Q2553" s="15">
        <v>149.70029463286662</v>
      </c>
    </row>
    <row r="2554" spans="2:17" x14ac:dyDescent="0.3">
      <c r="B2554" s="9">
        <f t="shared" si="8"/>
        <v>45828</v>
      </c>
      <c r="C2554" s="15">
        <v>107.79469463004895</v>
      </c>
      <c r="D2554" s="15">
        <v>106.76377567051348</v>
      </c>
      <c r="E2554" s="15">
        <v>105.44827612628251</v>
      </c>
      <c r="F2554" s="16">
        <v>152.37047401531177</v>
      </c>
      <c r="G2554" s="16">
        <v>149.35683255172989</v>
      </c>
      <c r="H2554" s="16">
        <v>144.57425200023422</v>
      </c>
      <c r="I2554" s="15">
        <v>0</v>
      </c>
      <c r="J2554" s="15">
        <v>130.77047097002924</v>
      </c>
      <c r="K2554" s="15">
        <v>129.09073768317538</v>
      </c>
      <c r="L2554" s="16">
        <v>0</v>
      </c>
      <c r="M2554" s="16">
        <v>112.51608410867213</v>
      </c>
      <c r="O2554" s="15">
        <v>128.65642988390962</v>
      </c>
      <c r="P2554" s="21">
        <v>101.93378136844272</v>
      </c>
      <c r="Q2554" s="15">
        <v>150.17952768040706</v>
      </c>
    </row>
    <row r="2555" spans="2:17" x14ac:dyDescent="0.3">
      <c r="B2555" s="9">
        <f t="shared" si="8"/>
        <v>45829</v>
      </c>
      <c r="C2555" s="15">
        <v>107.79709811808617</v>
      </c>
      <c r="D2555" s="15">
        <v>106.76598118921979</v>
      </c>
      <c r="E2555" s="15">
        <v>105.45028164253029</v>
      </c>
      <c r="F2555" s="16">
        <v>152.36511621905333</v>
      </c>
      <c r="G2555" s="16">
        <v>149.35060160933534</v>
      </c>
      <c r="H2555" s="16">
        <v>144.56727281762625</v>
      </c>
      <c r="I2555" s="15">
        <v>0</v>
      </c>
      <c r="J2555" s="15">
        <v>130.76452647045485</v>
      </c>
      <c r="K2555" s="15">
        <v>129.08402328376857</v>
      </c>
      <c r="L2555" s="16">
        <v>0</v>
      </c>
      <c r="M2555" s="16">
        <v>112.52805767651373</v>
      </c>
      <c r="O2555" s="15">
        <v>128.64852545687856</v>
      </c>
      <c r="P2555" s="21">
        <v>101.93501842210061</v>
      </c>
      <c r="Q2555" s="15">
        <v>150.17107591368131</v>
      </c>
    </row>
    <row r="2556" spans="2:17" x14ac:dyDescent="0.3">
      <c r="B2556" s="9">
        <f t="shared" si="8"/>
        <v>45830</v>
      </c>
      <c r="C2556" s="15">
        <v>107.79941926999157</v>
      </c>
      <c r="D2556" s="15">
        <v>106.76810515198565</v>
      </c>
      <c r="E2556" s="15">
        <v>105.45220660114344</v>
      </c>
      <c r="F2556" s="16">
        <v>152.35975855532746</v>
      </c>
      <c r="G2556" s="16">
        <v>149.34437087212859</v>
      </c>
      <c r="H2556" s="16">
        <v>144.5602939189279</v>
      </c>
      <c r="I2556" s="15">
        <v>0</v>
      </c>
      <c r="J2556" s="15">
        <v>130.75858194384952</v>
      </c>
      <c r="K2556" s="15">
        <v>129.07730894016692</v>
      </c>
      <c r="L2556" s="16">
        <v>0</v>
      </c>
      <c r="M2556" s="16">
        <v>112.54003467332117</v>
      </c>
      <c r="O2556" s="15">
        <v>128.64061857581868</v>
      </c>
      <c r="P2556" s="21">
        <v>101.93617738615114</v>
      </c>
      <c r="Q2556" s="15">
        <v>150.16262505316547</v>
      </c>
    </row>
    <row r="2557" spans="2:17" x14ac:dyDescent="0.3">
      <c r="B2557" s="9">
        <f t="shared" si="8"/>
        <v>45831</v>
      </c>
      <c r="C2557" s="15">
        <v>107.96075452083599</v>
      </c>
      <c r="D2557" s="15">
        <v>106.92772166475261</v>
      </c>
      <c r="E2557" s="15">
        <v>105.60968277960714</v>
      </c>
      <c r="F2557" s="16">
        <v>153.12949951042299</v>
      </c>
      <c r="G2557" s="16">
        <v>150.09789368982723</v>
      </c>
      <c r="H2557" s="16">
        <v>145.28872599871642</v>
      </c>
      <c r="I2557" s="15">
        <v>0</v>
      </c>
      <c r="J2557" s="15">
        <v>131.91696025808685</v>
      </c>
      <c r="K2557" s="15">
        <v>130.21993930746348</v>
      </c>
      <c r="L2557" s="16">
        <v>0</v>
      </c>
      <c r="M2557" s="16">
        <v>112.55747248878372</v>
      </c>
      <c r="O2557" s="15">
        <v>129.76631352666837</v>
      </c>
      <c r="P2557" s="21">
        <v>102.0868836621477</v>
      </c>
      <c r="Q2557" s="15">
        <v>150.91758263883375</v>
      </c>
    </row>
    <row r="2558" spans="2:17" x14ac:dyDescent="0.3">
      <c r="B2558" s="9">
        <f t="shared" si="8"/>
        <v>45832</v>
      </c>
      <c r="C2558" s="15">
        <v>108.1541876032947</v>
      </c>
      <c r="D2558" s="15">
        <v>107.11912830235438</v>
      </c>
      <c r="E2558" s="15">
        <v>105.79855665568823</v>
      </c>
      <c r="F2558" s="16">
        <v>155.58299969011702</v>
      </c>
      <c r="G2558" s="16">
        <v>152.50182053281816</v>
      </c>
      <c r="H2558" s="16">
        <v>147.61466278579974</v>
      </c>
      <c r="I2558" s="15">
        <v>0</v>
      </c>
      <c r="J2558" s="15">
        <v>133.84947452830804</v>
      </c>
      <c r="K2558" s="15">
        <v>132.12672690708933</v>
      </c>
      <c r="L2558" s="16">
        <v>0</v>
      </c>
      <c r="M2558" s="16">
        <v>112.57145122113654</v>
      </c>
      <c r="O2558" s="15">
        <v>131.64570946019046</v>
      </c>
      <c r="P2558" s="21">
        <v>102.26777633294587</v>
      </c>
      <c r="Q2558" s="15">
        <v>153.33087445490071</v>
      </c>
    </row>
    <row r="2559" spans="2:17" x14ac:dyDescent="0.3">
      <c r="B2559" s="9">
        <f t="shared" si="8"/>
        <v>45833</v>
      </c>
      <c r="C2559" s="15">
        <v>108.29733805899495</v>
      </c>
      <c r="D2559" s="15">
        <v>107.26073298289342</v>
      </c>
      <c r="E2559" s="15">
        <v>105.93824199772965</v>
      </c>
      <c r="F2559" s="16">
        <v>155.69066810501147</v>
      </c>
      <c r="G2559" s="16">
        <v>152.60635621433138</v>
      </c>
      <c r="H2559" s="16">
        <v>147.71488006146379</v>
      </c>
      <c r="I2559" s="15">
        <v>0</v>
      </c>
      <c r="J2559" s="15">
        <v>134.07496088509905</v>
      </c>
      <c r="K2559" s="15">
        <v>132.34844342038866</v>
      </c>
      <c r="L2559" s="16">
        <v>0</v>
      </c>
      <c r="M2559" s="16">
        <v>112.58428426038247</v>
      </c>
      <c r="O2559" s="15">
        <v>131.86310942487606</v>
      </c>
      <c r="P2559" s="21">
        <v>102.40137812799625</v>
      </c>
      <c r="Q2559" s="15">
        <v>153.43368079745713</v>
      </c>
    </row>
    <row r="2560" spans="2:17" x14ac:dyDescent="0.3">
      <c r="B2560" s="9">
        <f t="shared" si="8"/>
        <v>45834</v>
      </c>
      <c r="C2560" s="15">
        <v>108.38023515612898</v>
      </c>
      <c r="D2560" s="15">
        <v>107.34266067388791</v>
      </c>
      <c r="E2560" s="15">
        <v>106.01898578711808</v>
      </c>
      <c r="F2560" s="16">
        <v>156.7129877173299</v>
      </c>
      <c r="G2560" s="16">
        <v>153.60741612986735</v>
      </c>
      <c r="H2560" s="16">
        <v>148.68287836083573</v>
      </c>
      <c r="I2560" s="15">
        <v>0</v>
      </c>
      <c r="J2560" s="15">
        <v>135.48283959733646</v>
      </c>
      <c r="K2560" s="15">
        <v>133.73731575675768</v>
      </c>
      <c r="L2560" s="16">
        <v>0</v>
      </c>
      <c r="M2560" s="16">
        <v>112.59868794010356</v>
      </c>
      <c r="O2560" s="15">
        <v>133.24993907058533</v>
      </c>
      <c r="P2560" s="21">
        <v>102.47950201858698</v>
      </c>
      <c r="Q2560" s="15">
        <v>154.43688099482512</v>
      </c>
    </row>
    <row r="2561" spans="2:17" x14ac:dyDescent="0.3">
      <c r="B2561" s="9">
        <f t="shared" si="8"/>
        <v>45835</v>
      </c>
      <c r="C2561" s="15">
        <v>108.51187146365186</v>
      </c>
      <c r="D2561" s="15">
        <v>107.47286062415148</v>
      </c>
      <c r="E2561" s="15">
        <v>106.14740623282141</v>
      </c>
      <c r="F2561" s="16">
        <v>157.85010989141469</v>
      </c>
      <c r="G2561" s="16">
        <v>154.72098970220043</v>
      </c>
      <c r="H2561" s="16">
        <v>149.75976980177711</v>
      </c>
      <c r="I2561" s="15" t="s">
        <v>35</v>
      </c>
      <c r="J2561" s="15" t="s">
        <v>35</v>
      </c>
      <c r="K2561" s="15" t="s">
        <v>35</v>
      </c>
      <c r="L2561" s="16">
        <v>0</v>
      </c>
      <c r="M2561" s="16">
        <v>112.60269598463844</v>
      </c>
      <c r="O2561" s="15" t="s">
        <v>35</v>
      </c>
      <c r="P2561" s="21">
        <v>102.60211160885591</v>
      </c>
      <c r="Q2561" s="15">
        <v>155.55356495301425</v>
      </c>
    </row>
    <row r="2562" spans="2:17" x14ac:dyDescent="0.3">
      <c r="B2562" s="9">
        <f t="shared" si="8"/>
        <v>45836</v>
      </c>
      <c r="C2562" s="15">
        <v>108.51417077070931</v>
      </c>
      <c r="D2562" s="15">
        <v>107.47496177013331</v>
      </c>
      <c r="E2562" s="15">
        <v>106.14930749291098</v>
      </c>
      <c r="F2562" s="16">
        <v>157.84461481611373</v>
      </c>
      <c r="G2562" s="16">
        <v>154.71458927779724</v>
      </c>
      <c r="H2562" s="16">
        <v>149.75259285426819</v>
      </c>
      <c r="I2562" s="15" t="s">
        <v>35</v>
      </c>
      <c r="J2562" s="15" t="s">
        <v>35</v>
      </c>
      <c r="K2562" s="15" t="s">
        <v>35</v>
      </c>
      <c r="L2562" s="16">
        <v>0</v>
      </c>
      <c r="M2562" s="16">
        <v>112.61514478187131</v>
      </c>
      <c r="O2562" s="15" t="s">
        <v>35</v>
      </c>
      <c r="P2562" s="21">
        <v>102.6032115362727</v>
      </c>
      <c r="Q2562" s="15">
        <v>155.5449001023301</v>
      </c>
    </row>
    <row r="2563" spans="2:17" x14ac:dyDescent="0.3">
      <c r="B2563" s="9">
        <f t="shared" si="8"/>
        <v>45837</v>
      </c>
      <c r="C2563" s="15">
        <v>108.51652122819792</v>
      </c>
      <c r="D2563" s="15">
        <v>107.47711356943432</v>
      </c>
      <c r="E2563" s="15">
        <v>106.1512587749351</v>
      </c>
      <c r="F2563" s="16">
        <v>157.83912013248784</v>
      </c>
      <c r="G2563" s="16">
        <v>154.70818931456955</v>
      </c>
      <c r="H2563" s="16">
        <v>149.74541644080605</v>
      </c>
      <c r="I2563" s="15" t="s">
        <v>35</v>
      </c>
      <c r="J2563" s="15" t="s">
        <v>35</v>
      </c>
      <c r="K2563" s="15" t="s">
        <v>35</v>
      </c>
      <c r="L2563" s="16">
        <v>0</v>
      </c>
      <c r="M2563" s="16">
        <v>112.62759665352125</v>
      </c>
      <c r="O2563" s="15" t="s">
        <v>35</v>
      </c>
      <c r="P2563" s="21">
        <v>102.60436109209043</v>
      </c>
      <c r="Q2563" s="15">
        <v>155.5362343606663</v>
      </c>
    </row>
    <row r="2564" spans="2:17" x14ac:dyDescent="0.3">
      <c r="B2564" s="9">
        <f t="shared" si="8"/>
        <v>45838</v>
      </c>
      <c r="C2564" s="15">
        <v>108.72348257384274</v>
      </c>
      <c r="D2564" s="15">
        <v>107.68191608566244</v>
      </c>
      <c r="E2564" s="15">
        <v>106.353360507643</v>
      </c>
      <c r="F2564" s="16">
        <v>158.36303368411396</v>
      </c>
      <c r="G2564" s="16">
        <v>155.22069280612641</v>
      </c>
      <c r="H2564" s="16">
        <v>150.24049474589449</v>
      </c>
      <c r="I2564" s="15" t="s">
        <v>35</v>
      </c>
      <c r="J2564" s="15" t="s">
        <v>35</v>
      </c>
      <c r="K2564" s="15" t="s">
        <v>35</v>
      </c>
      <c r="L2564" s="16">
        <v>0</v>
      </c>
      <c r="M2564" s="16">
        <v>112.64466670506279</v>
      </c>
      <c r="O2564" s="15" t="s">
        <v>35</v>
      </c>
      <c r="P2564" s="21">
        <v>102.79775993208781</v>
      </c>
      <c r="Q2564" s="15">
        <v>156.04910318497934</v>
      </c>
    </row>
    <row r="2565" spans="2:17" x14ac:dyDescent="0.3">
      <c r="B2565" s="9">
        <f t="shared" si="8"/>
        <v>45839</v>
      </c>
      <c r="C2565" s="15">
        <v>108.82334847782062</v>
      </c>
      <c r="D2565" s="15">
        <v>107.78064863238247</v>
      </c>
      <c r="E2565" s="15">
        <v>106.4507004475289</v>
      </c>
      <c r="F2565" s="16">
        <v>158.11718430692906</v>
      </c>
      <c r="G2565" s="16">
        <v>154.97870571847682</v>
      </c>
      <c r="H2565" s="16">
        <v>150.00528831060711</v>
      </c>
      <c r="I2565" s="15"/>
      <c r="J2565" s="15"/>
      <c r="K2565" s="15"/>
      <c r="L2565" s="16">
        <v>0</v>
      </c>
      <c r="M2565" s="16">
        <v>112.65569194618459</v>
      </c>
      <c r="O2565" s="15"/>
      <c r="P2565" s="21">
        <v>102.89057213162089</v>
      </c>
      <c r="Q2565" s="15">
        <v>155.80362058118723</v>
      </c>
    </row>
    <row r="2566" spans="2:17" x14ac:dyDescent="0.3">
      <c r="B2566" s="9">
        <f t="shared" si="8"/>
        <v>45840</v>
      </c>
      <c r="C2566" s="15">
        <v>108.90220712986113</v>
      </c>
      <c r="D2566" s="15">
        <v>107.85857492005132</v>
      </c>
      <c r="E2566" s="15">
        <v>106.52749057937397</v>
      </c>
      <c r="F2566" s="16">
        <v>158.63557903318122</v>
      </c>
      <c r="G2566" s="16">
        <v>155.4857914572265</v>
      </c>
      <c r="H2566" s="16">
        <v>150.49511455041963</v>
      </c>
      <c r="I2566" s="15"/>
      <c r="J2566" s="15"/>
      <c r="K2566" s="15"/>
      <c r="L2566" s="16">
        <v>0</v>
      </c>
      <c r="M2566" s="16">
        <v>112.67025508624742</v>
      </c>
      <c r="O2566" s="15"/>
      <c r="P2566" s="21">
        <v>102.96370359354577</v>
      </c>
      <c r="Q2566" s="15">
        <v>156.31101330325305</v>
      </c>
    </row>
    <row r="2567" spans="2:17" x14ac:dyDescent="0.3">
      <c r="B2567" s="9">
        <f t="shared" si="8"/>
        <v>45841</v>
      </c>
      <c r="C2567" s="15">
        <v>108.94741223982456</v>
      </c>
      <c r="D2567" s="15">
        <v>107.90316997335167</v>
      </c>
      <c r="E2567" s="15">
        <v>106.57136062008817</v>
      </c>
      <c r="F2567" s="16">
        <v>159.9761352675697</v>
      </c>
      <c r="G2567" s="16">
        <v>156.79870234409896</v>
      </c>
      <c r="H2567" s="16">
        <v>151.76488957011091</v>
      </c>
      <c r="I2567" s="15"/>
      <c r="J2567" s="15"/>
      <c r="K2567" s="15"/>
      <c r="L2567" s="16">
        <v>100</v>
      </c>
      <c r="M2567" s="16">
        <v>112.67776861952251</v>
      </c>
      <c r="O2567" s="15"/>
      <c r="P2567" s="21">
        <v>103.00519457796156</v>
      </c>
      <c r="Q2567" s="15">
        <v>157.628007577457</v>
      </c>
    </row>
    <row r="2568" spans="2:17" x14ac:dyDescent="0.3">
      <c r="B2568" s="9">
        <f t="shared" si="8"/>
        <v>45842</v>
      </c>
      <c r="C2568" s="15">
        <v>108.92226503001466</v>
      </c>
      <c r="D2568" s="15">
        <v>107.87808698953245</v>
      </c>
      <c r="E2568" s="15">
        <v>106.54641260290671</v>
      </c>
      <c r="F2568" s="16">
        <v>159.4669178739166</v>
      </c>
      <c r="G2568" s="16">
        <v>156.29857432040839</v>
      </c>
      <c r="H2568" s="16">
        <v>151.27982571937619</v>
      </c>
      <c r="I2568" s="15"/>
      <c r="J2568" s="15"/>
      <c r="K2568" s="15"/>
      <c r="L2568" s="16">
        <v>100.01046491275901</v>
      </c>
      <c r="M2568" s="16">
        <v>112.68937556192036</v>
      </c>
      <c r="O2568" s="15"/>
      <c r="P2568" s="21">
        <v>102.98054324702285</v>
      </c>
      <c r="Q2568" s="15">
        <v>157.12316788040272</v>
      </c>
    </row>
    <row r="2569" spans="2:17" x14ac:dyDescent="0.3">
      <c r="B2569" s="9">
        <f t="shared" si="8"/>
        <v>45843</v>
      </c>
      <c r="C2569" s="15">
        <v>108.9245436265681</v>
      </c>
      <c r="D2569" s="15">
        <v>107.88016693331735</v>
      </c>
      <c r="E2569" s="15">
        <v>106.54829224480341</v>
      </c>
      <c r="F2569" s="16">
        <v>159.46127827004423</v>
      </c>
      <c r="G2569" s="16">
        <v>156.292022144789</v>
      </c>
      <c r="H2569" s="16">
        <v>151.27249221343808</v>
      </c>
      <c r="I2569" s="15"/>
      <c r="J2569" s="15"/>
      <c r="K2569" s="15"/>
      <c r="L2569" s="16">
        <v>100.02104803631495</v>
      </c>
      <c r="M2569" s="16">
        <v>112.70111566282182</v>
      </c>
      <c r="O2569" s="15"/>
      <c r="P2569" s="21">
        <v>102.98167643184212</v>
      </c>
      <c r="Q2569" s="15">
        <v>157.11430049590876</v>
      </c>
    </row>
    <row r="2570" spans="2:17" x14ac:dyDescent="0.3">
      <c r="B2570" s="9">
        <f t="shared" si="8"/>
        <v>45844</v>
      </c>
      <c r="C2570" s="15">
        <v>108.92682474911413</v>
      </c>
      <c r="D2570" s="15">
        <v>107.88224937176379</v>
      </c>
      <c r="E2570" s="15">
        <v>106.55017434411137</v>
      </c>
      <c r="F2570" s="16">
        <v>159.45563886065071</v>
      </c>
      <c r="G2570" s="16">
        <v>156.28547023897363</v>
      </c>
      <c r="H2570" s="16">
        <v>151.26515905828956</v>
      </c>
      <c r="I2570" s="15"/>
      <c r="J2570" s="15"/>
      <c r="K2570" s="15"/>
      <c r="L2570" s="16">
        <v>100.0316342283692</v>
      </c>
      <c r="M2570" s="16">
        <v>112.71285918243711</v>
      </c>
      <c r="O2570" s="15"/>
      <c r="P2570" s="21">
        <v>102.98281164382564</v>
      </c>
      <c r="Q2570" s="15">
        <v>157.10543350957317</v>
      </c>
    </row>
    <row r="2571" spans="2:17" x14ac:dyDescent="0.3">
      <c r="B2571" s="9">
        <f t="shared" si="8"/>
        <v>45845</v>
      </c>
      <c r="C2571" s="15">
        <v>108.82138089248491</v>
      </c>
      <c r="D2571" s="15">
        <v>107.7776400488216</v>
      </c>
      <c r="E2571" s="15">
        <v>106.4466822237663</v>
      </c>
      <c r="F2571" s="16">
        <v>158.94192216049416</v>
      </c>
      <c r="G2571" s="16">
        <v>155.78094556980309</v>
      </c>
      <c r="H2571" s="16">
        <v>150.7758526185676</v>
      </c>
      <c r="I2571" s="15"/>
      <c r="J2571" s="15"/>
      <c r="K2571" s="15"/>
      <c r="L2571" s="16">
        <v>100.04433469588552</v>
      </c>
      <c r="M2571" s="16">
        <v>112.72698496605221</v>
      </c>
      <c r="O2571" s="15"/>
      <c r="P2571" s="21">
        <v>102.88266871598235</v>
      </c>
      <c r="Q2571" s="15">
        <v>156.59618301437675</v>
      </c>
    </row>
    <row r="2572" spans="2:17" x14ac:dyDescent="0.3">
      <c r="B2572" s="9">
        <f t="shared" si="8"/>
        <v>45846</v>
      </c>
      <c r="C2572" s="15">
        <v>108.71609233050964</v>
      </c>
      <c r="D2572" s="15">
        <v>107.67318487340675</v>
      </c>
      <c r="E2572" s="15">
        <v>106.34334268606302</v>
      </c>
      <c r="F2572" s="16">
        <v>158.81028580790056</v>
      </c>
      <c r="G2572" s="16">
        <v>155.65090673269896</v>
      </c>
      <c r="H2572" s="16">
        <v>150.64900417182554</v>
      </c>
      <c r="I2572" s="15"/>
      <c r="J2572" s="15"/>
      <c r="K2572" s="15"/>
      <c r="L2572" s="16">
        <v>100.053987532138</v>
      </c>
      <c r="M2572" s="16">
        <v>112.73767672829896</v>
      </c>
      <c r="O2572" s="15"/>
      <c r="P2572" s="21">
        <v>102.78266122016295</v>
      </c>
      <c r="Q2572" s="15">
        <v>156.46323285041129</v>
      </c>
    </row>
    <row r="2573" spans="2:17" x14ac:dyDescent="0.3">
      <c r="B2573" s="9">
        <f t="shared" si="8"/>
        <v>45847</v>
      </c>
      <c r="C2573" s="15">
        <v>108.76594954081797</v>
      </c>
      <c r="D2573" s="15">
        <v>107.72238725573467</v>
      </c>
      <c r="E2573" s="15">
        <v>106.3917630131707</v>
      </c>
      <c r="F2573" s="16">
        <v>159.38339400779702</v>
      </c>
      <c r="G2573" s="16">
        <v>156.21158939787182</v>
      </c>
      <c r="H2573" s="16">
        <v>151.19067789662506</v>
      </c>
      <c r="I2573" s="15"/>
      <c r="J2573" s="15"/>
      <c r="K2573" s="15"/>
      <c r="L2573" s="16">
        <v>100.06474035525095</v>
      </c>
      <c r="M2573" s="16">
        <v>112.74960788365887</v>
      </c>
      <c r="O2573" s="15"/>
      <c r="P2573" s="21">
        <v>102.82853157993708</v>
      </c>
      <c r="Q2573" s="15">
        <v>157.02437781558928</v>
      </c>
    </row>
    <row r="2574" spans="2:17" x14ac:dyDescent="0.3">
      <c r="B2574" s="9">
        <f t="shared" si="8"/>
        <v>45848</v>
      </c>
      <c r="C2574" s="15">
        <v>108.94519682971537</v>
      </c>
      <c r="D2574" s="15">
        <v>107.89973790316458</v>
      </c>
      <c r="E2574" s="15">
        <v>106.56674830718445</v>
      </c>
      <c r="F2574" s="16">
        <v>159.90890921921437</v>
      </c>
      <c r="G2574" s="16">
        <v>156.72561914514878</v>
      </c>
      <c r="H2574" s="16">
        <v>151.68719139656892</v>
      </c>
      <c r="I2574" s="15"/>
      <c r="J2574" s="15"/>
      <c r="K2574" s="15"/>
      <c r="L2574" s="16">
        <v>100.07682767526352</v>
      </c>
      <c r="M2574" s="16">
        <v>112.76304266368592</v>
      </c>
      <c r="O2574" s="15"/>
      <c r="P2574" s="21">
        <v>102.99664368231704</v>
      </c>
      <c r="Q2574" s="15">
        <v>157.53863457864529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70" t="s">
        <v>15</v>
      </c>
      <c r="D5" s="70"/>
      <c r="E5" s="70"/>
      <c r="F5" s="70"/>
    </row>
    <row r="6" spans="2:6" x14ac:dyDescent="0.3">
      <c r="C6" s="70" t="s">
        <v>5</v>
      </c>
      <c r="D6" s="70"/>
      <c r="E6" s="70" t="s">
        <v>16</v>
      </c>
      <c r="F6" s="70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Gráficos (2)</vt:lpstr>
      <vt:lpstr>Gráficos</vt:lpstr>
      <vt:lpstr>Valores Cuota Diarios</vt:lpstr>
      <vt:lpstr>Var. CPD %</vt:lpstr>
      <vt:lpstr>Gráficos!Área_de_impresión</vt:lpstr>
      <vt:lpstr>'Gráficos (2)'!Área_de_impresión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2025-07-11T20:55:45Z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